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hartsheets/sheet1.xml" ContentType="application/vnd.openxmlformats-officedocument.spreadsheetml.chart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pivotTables/pivotTable1.xml" ContentType="application/vnd.openxmlformats-officedocument.spreadsheetml.pivotTable+xml"/>
  <Override PartName="/xl/tables/table3.xml" ContentType="application/vnd.openxmlformats-officedocument.spreadsheetml.table+xml"/>
  <Override PartName="/xl/tables/table4.xml" ContentType="application/vnd.openxmlformats-officedocument.spreadsheetml.table+xml"/>
  <Override PartName="/xl/comments2.xml" ContentType="application/vnd.openxmlformats-officedocument.spreadsheetml.comments+xml"/>
  <Override PartName="/xl/tables/table5.xml" ContentType="application/vnd.openxmlformats-officedocument.spreadsheetml.table+xml"/>
  <Override PartName="/xl/comments3.xml" ContentType="application/vnd.openxmlformats-officedocument.spreadsheetml.comments+xml"/>
  <Override PartName="/xl/tables/table6.xml" ContentType="application/vnd.openxmlformats-officedocument.spreadsheetml.table+xml"/>
  <Override PartName="/xl/tables/table7.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rego\Desktop\RCG Change Request Files\ID98\"/>
    </mc:Choice>
  </mc:AlternateContent>
  <bookViews>
    <workbookView xWindow="0" yWindow="0" windowWidth="20160" windowHeight="9036" tabRatio="865"/>
  </bookViews>
  <sheets>
    <sheet name="Cover Sheet" sheetId="8" r:id="rId1"/>
    <sheet name="Sys Desc" sheetId="13" r:id="rId2"/>
    <sheet name="FBD" sheetId="6" r:id="rId3"/>
    <sheet name="F-F Description" sheetId="9" r:id="rId4"/>
    <sheet name="F-FF Rollup" sheetId="21" r:id="rId5"/>
    <sheet name="E-FF Matrix" sheetId="18" r:id="rId6"/>
    <sheet name="FMEA" sheetId="1" r:id="rId7"/>
    <sheet name="EMP" sheetId="17" r:id="rId8"/>
    <sheet name="Other Recommendations" sheetId="10" r:id="rId9"/>
    <sheet name="RA Criteria" sheetId="2" r:id="rId10"/>
    <sheet name="Risk Matrices (2_4_6_8_10)" sheetId="19" r:id="rId11"/>
    <sheet name="Risk Matrices (1~10)" sheetId="20" r:id="rId12"/>
    <sheet name="Prep Checklist" sheetId="4" r:id="rId13"/>
    <sheet name="Glossary" sheetId="3" r:id="rId14"/>
    <sheet name="FMEA RPN Chart" sheetId="12" r:id="rId15"/>
    <sheet name="FMEA RPN Chart Data" sheetId="11" r:id="rId16"/>
    <sheet name="Lookup Tables" sheetId="7" r:id="rId17"/>
    <sheet name="Failure Modes" sheetId="22" r:id="rId18"/>
  </sheets>
  <definedNames>
    <definedName name="_xlnm._FilterDatabase" localSheetId="6" hidden="1">FMEA!$A$5:$AQ$255</definedName>
    <definedName name="AssetID">'Cover Sheet'!$A$5</definedName>
    <definedName name="AssetSystemDescription">'Cover Sheet'!$A$2</definedName>
    <definedName name="Building">'Cover Sheet'!$C$5</definedName>
    <definedName name="Client">'Cover Sheet'!$A$1</definedName>
    <definedName name="Department">'Cover Sheet'!$B$5</definedName>
    <definedName name="Filename">'Cover Sheet'!$A$3</definedName>
    <definedName name="FunctionalFailuresList">INDEX(FFTable['#.'# - FUNCTIONAL FAILURE],MATCH(FMEA[[#This Row],[SUBSYSTEM FUNCTION]],FFTable['#.0 Function],0),1): INDEX(FFTable['#.'# - FUNCTIONAL FAILURE],MATCH(FMEA[[#This Row],[SUBSYSTEM FUNCTION]],FFTable['#.0 Function],1),1)</definedName>
    <definedName name="FunctionsList">FunctionTable['#.0 FUNCTIONS]</definedName>
    <definedName name="Location">'Cover Sheet'!$D$5</definedName>
    <definedName name="Plant">FBD!$B$4</definedName>
    <definedName name="_xlnm.Print_Area" localSheetId="0">'Cover Sheet'!$A$1:$D$51</definedName>
    <definedName name="_xlnm.Print_Area" localSheetId="7">EMP!$A$1:$N$57</definedName>
    <definedName name="_xlnm.Print_Area" localSheetId="3">'F-F Description'!$A$1:$C$34</definedName>
    <definedName name="_xlnm.Print_Area" localSheetId="6">FMEA!$A$1:$U$255</definedName>
    <definedName name="_xlnm.Print_Area" localSheetId="8">'Other Recommendations'!$A$1:$D$27</definedName>
    <definedName name="_xlnm.Print_Area" localSheetId="1">'Sys Desc'!$A$1:$D$14</definedName>
    <definedName name="_xlnm.Print_Titles" localSheetId="7">EMP!$1:$7</definedName>
    <definedName name="_xlnm.Print_Titles" localSheetId="6">FMEA!$1:$5</definedName>
  </definedNames>
  <calcPr calcId="162913"/>
  <pivotCaches>
    <pivotCache cacheId="0" r:id="rId19"/>
  </pivotCaches>
</workbook>
</file>

<file path=xl/calcChain.xml><?xml version="1.0" encoding="utf-8"?>
<calcChain xmlns="http://schemas.openxmlformats.org/spreadsheetml/2006/main">
  <c r="A2" i="10" l="1"/>
  <c r="A1" i="10"/>
  <c r="A2" i="1"/>
  <c r="A1" i="1"/>
  <c r="A2" i="18"/>
  <c r="A1" i="18"/>
  <c r="A2" i="9"/>
  <c r="A1" i="9"/>
  <c r="A2" i="6" l="1"/>
  <c r="A1" i="6"/>
  <c r="A2" i="13"/>
  <c r="A1" i="13"/>
  <c r="D24" i="9"/>
  <c r="D25" i="9"/>
  <c r="D26" i="9"/>
  <c r="D27" i="9"/>
  <c r="D28" i="9"/>
  <c r="D29" i="9"/>
  <c r="D30" i="9"/>
  <c r="D31" i="9"/>
  <c r="D32" i="9"/>
  <c r="D33" i="9"/>
  <c r="C10" i="9"/>
  <c r="D5" i="10" l="1"/>
  <c r="C5" i="10"/>
  <c r="B5" i="10"/>
  <c r="A5" i="10"/>
  <c r="K5" i="18"/>
  <c r="G5" i="18"/>
  <c r="C5" i="18"/>
  <c r="A5" i="18"/>
  <c r="B7" i="9"/>
  <c r="B6" i="9"/>
  <c r="B5" i="9"/>
  <c r="B4" i="9"/>
  <c r="D5" i="13"/>
  <c r="C5" i="13"/>
  <c r="B5" i="13"/>
  <c r="A5" i="13"/>
  <c r="AL9" i="18" l="1"/>
  <c r="AL10" i="18"/>
  <c r="AL11" i="18"/>
  <c r="AL12" i="18"/>
  <c r="AL13" i="18"/>
  <c r="AL14" i="18"/>
  <c r="AL15" i="18"/>
  <c r="AL16" i="18"/>
  <c r="AL17" i="18"/>
  <c r="AL18" i="18"/>
  <c r="AL19" i="18"/>
  <c r="AL20" i="18"/>
  <c r="AL21" i="18"/>
  <c r="AL22" i="18"/>
  <c r="AL23" i="18"/>
  <c r="AL24" i="18"/>
  <c r="AL25" i="18"/>
  <c r="AL26" i="18"/>
  <c r="AL27" i="18"/>
  <c r="AL28" i="18"/>
  <c r="AL8" i="18"/>
  <c r="C11" i="9"/>
  <c r="C24" i="9" s="1"/>
  <c r="C12" i="9"/>
  <c r="C13" i="9"/>
  <c r="C14" i="9"/>
  <c r="C15" i="9"/>
  <c r="C31" i="9" s="1"/>
  <c r="C16" i="9"/>
  <c r="C17" i="9"/>
  <c r="C18" i="9"/>
  <c r="C19" i="9"/>
  <c r="C20" i="9"/>
  <c r="C32" i="9" l="1"/>
  <c r="C33" i="9"/>
  <c r="C25" i="9"/>
  <c r="C27" i="9"/>
  <c r="C26" i="9"/>
  <c r="C28" i="9"/>
  <c r="C29" i="9"/>
  <c r="C30" i="9"/>
  <c r="D34" i="9"/>
  <c r="C21" i="9"/>
  <c r="A52" i="8"/>
  <c r="D6" i="18"/>
  <c r="A2" i="17" l="1"/>
  <c r="A1" i="17"/>
  <c r="N5" i="18"/>
  <c r="M5" i="18"/>
  <c r="L5" i="18"/>
  <c r="N4" i="18"/>
  <c r="M4" i="18"/>
  <c r="L4" i="18"/>
  <c r="K4" i="18"/>
  <c r="J5" i="18"/>
  <c r="I5" i="18"/>
  <c r="H5" i="18"/>
  <c r="J4" i="18"/>
  <c r="I4" i="18"/>
  <c r="H4" i="18"/>
  <c r="G4" i="18"/>
  <c r="F5" i="18"/>
  <c r="E5" i="18"/>
  <c r="D5" i="18"/>
  <c r="F4" i="18"/>
  <c r="E4" i="18"/>
  <c r="D4" i="18"/>
  <c r="C4" i="18"/>
  <c r="B5" i="18"/>
  <c r="B4" i="18"/>
  <c r="A4" i="18"/>
  <c r="A7" i="9"/>
  <c r="D4" i="13"/>
  <c r="A6" i="9"/>
  <c r="C4" i="13"/>
  <c r="A5" i="9"/>
  <c r="B4" i="13"/>
  <c r="A4" i="9"/>
  <c r="A4" i="13"/>
  <c r="E6" i="18"/>
  <c r="Y47" i="20" l="1"/>
  <c r="X47" i="20"/>
  <c r="W47" i="20"/>
  <c r="V47" i="20"/>
  <c r="U47" i="20"/>
  <c r="T47" i="20"/>
  <c r="S47" i="20"/>
  <c r="R47" i="20"/>
  <c r="Q47" i="20"/>
  <c r="P47" i="20"/>
  <c r="Y46" i="20"/>
  <c r="X46" i="20"/>
  <c r="W46" i="20"/>
  <c r="V46" i="20"/>
  <c r="U46" i="20"/>
  <c r="T46" i="20"/>
  <c r="S46" i="20"/>
  <c r="R46" i="20"/>
  <c r="Q46" i="20"/>
  <c r="P46" i="20"/>
  <c r="Y45" i="20"/>
  <c r="X45" i="20"/>
  <c r="W45" i="20"/>
  <c r="V45" i="20"/>
  <c r="U45" i="20"/>
  <c r="T45" i="20"/>
  <c r="S45" i="20"/>
  <c r="R45" i="20"/>
  <c r="Q45" i="20"/>
  <c r="P45" i="20"/>
  <c r="Y44" i="20"/>
  <c r="X44" i="20"/>
  <c r="W44" i="20"/>
  <c r="V44" i="20"/>
  <c r="U44" i="20"/>
  <c r="T44" i="20"/>
  <c r="S44" i="20"/>
  <c r="R44" i="20"/>
  <c r="Q44" i="20"/>
  <c r="P44" i="20"/>
  <c r="Y43" i="20"/>
  <c r="X43" i="20"/>
  <c r="W43" i="20"/>
  <c r="V43" i="20"/>
  <c r="U43" i="20"/>
  <c r="T43" i="20"/>
  <c r="S43" i="20"/>
  <c r="R43" i="20"/>
  <c r="Q43" i="20"/>
  <c r="P43" i="20"/>
  <c r="Y42" i="20"/>
  <c r="X42" i="20"/>
  <c r="W42" i="20"/>
  <c r="V42" i="20"/>
  <c r="U42" i="20"/>
  <c r="T42" i="20"/>
  <c r="S42" i="20"/>
  <c r="R42" i="20"/>
  <c r="Q42" i="20"/>
  <c r="P42" i="20"/>
  <c r="Y41" i="20"/>
  <c r="X41" i="20"/>
  <c r="W41" i="20"/>
  <c r="V41" i="20"/>
  <c r="U41" i="20"/>
  <c r="T41" i="20"/>
  <c r="S41" i="20"/>
  <c r="R41" i="20"/>
  <c r="Q41" i="20"/>
  <c r="P41" i="20"/>
  <c r="Y40" i="20"/>
  <c r="X40" i="20"/>
  <c r="W40" i="20"/>
  <c r="V40" i="20"/>
  <c r="U40" i="20"/>
  <c r="T40" i="20"/>
  <c r="S40" i="20"/>
  <c r="R40" i="20"/>
  <c r="Q40" i="20"/>
  <c r="P40" i="20"/>
  <c r="Y39" i="20"/>
  <c r="X39" i="20"/>
  <c r="W39" i="20"/>
  <c r="V39" i="20"/>
  <c r="U39" i="20"/>
  <c r="T39" i="20"/>
  <c r="S39" i="20"/>
  <c r="R39" i="20"/>
  <c r="Q39" i="20"/>
  <c r="P39" i="20"/>
  <c r="Y38" i="20"/>
  <c r="X38" i="20"/>
  <c r="W38" i="20"/>
  <c r="V38" i="20"/>
  <c r="U38" i="20"/>
  <c r="T38" i="20"/>
  <c r="S38" i="20"/>
  <c r="R38" i="20"/>
  <c r="Q38" i="20"/>
  <c r="P38" i="20"/>
  <c r="Y37" i="20"/>
  <c r="X37" i="20"/>
  <c r="W37" i="20"/>
  <c r="V37" i="20"/>
  <c r="U37" i="20"/>
  <c r="T37" i="20"/>
  <c r="S37" i="20"/>
  <c r="R37" i="20"/>
  <c r="Q37" i="20"/>
  <c r="P37" i="20"/>
  <c r="Y36" i="20"/>
  <c r="X36" i="20"/>
  <c r="W36" i="20"/>
  <c r="V36" i="20"/>
  <c r="U36" i="20"/>
  <c r="T36" i="20"/>
  <c r="S36" i="20"/>
  <c r="R36" i="20"/>
  <c r="Q36" i="20"/>
  <c r="P36" i="20"/>
  <c r="Y35" i="20"/>
  <c r="X35" i="20"/>
  <c r="W35" i="20"/>
  <c r="V35" i="20"/>
  <c r="U35" i="20"/>
  <c r="T35" i="20"/>
  <c r="S35" i="20"/>
  <c r="R35" i="20"/>
  <c r="Q35" i="20"/>
  <c r="P35" i="20"/>
  <c r="Y34" i="20"/>
  <c r="X34" i="20"/>
  <c r="W34" i="20"/>
  <c r="V34" i="20"/>
  <c r="U34" i="20"/>
  <c r="T34" i="20"/>
  <c r="S34" i="20"/>
  <c r="R34" i="20"/>
  <c r="Q34" i="20"/>
  <c r="P34" i="20"/>
  <c r="Y33" i="20"/>
  <c r="X33" i="20"/>
  <c r="W33" i="20"/>
  <c r="V33" i="20"/>
  <c r="U33" i="20"/>
  <c r="T33" i="20"/>
  <c r="S33" i="20"/>
  <c r="R33" i="20"/>
  <c r="Q33" i="20"/>
  <c r="P33" i="20"/>
  <c r="Y32" i="20"/>
  <c r="X32" i="20"/>
  <c r="W32" i="20"/>
  <c r="V32" i="20"/>
  <c r="U32" i="20"/>
  <c r="T32" i="20"/>
  <c r="S32" i="20"/>
  <c r="R32" i="20"/>
  <c r="Q32" i="20"/>
  <c r="P32" i="20"/>
  <c r="Y31" i="20"/>
  <c r="X31" i="20"/>
  <c r="W31" i="20"/>
  <c r="V31" i="20"/>
  <c r="U31" i="20"/>
  <c r="T31" i="20"/>
  <c r="S31" i="20"/>
  <c r="R31" i="20"/>
  <c r="Q31" i="20"/>
  <c r="P31" i="20"/>
  <c r="Y30" i="20"/>
  <c r="X30" i="20"/>
  <c r="W30" i="20"/>
  <c r="V30" i="20"/>
  <c r="U30" i="20"/>
  <c r="T30" i="20"/>
  <c r="S30" i="20"/>
  <c r="R30" i="20"/>
  <c r="Q30" i="20"/>
  <c r="P30" i="20"/>
  <c r="Y29" i="20"/>
  <c r="X29" i="20"/>
  <c r="W29" i="20"/>
  <c r="V29" i="20"/>
  <c r="U29" i="20"/>
  <c r="T29" i="20"/>
  <c r="S29" i="20"/>
  <c r="R29" i="20"/>
  <c r="Q29" i="20"/>
  <c r="P29" i="20"/>
  <c r="Y28" i="20"/>
  <c r="X28" i="20"/>
  <c r="W28" i="20"/>
  <c r="V28" i="20"/>
  <c r="U28" i="20"/>
  <c r="T28" i="20"/>
  <c r="S28" i="20"/>
  <c r="R28" i="20"/>
  <c r="Q28" i="20"/>
  <c r="P28" i="20"/>
  <c r="Y27" i="20"/>
  <c r="X27" i="20"/>
  <c r="W27" i="20"/>
  <c r="V27" i="20"/>
  <c r="U27" i="20"/>
  <c r="T27" i="20"/>
  <c r="S27" i="20"/>
  <c r="R27" i="20"/>
  <c r="Q27" i="20"/>
  <c r="P27" i="20"/>
  <c r="Y26" i="20"/>
  <c r="X26" i="20"/>
  <c r="W26" i="20"/>
  <c r="V26" i="20"/>
  <c r="U26" i="20"/>
  <c r="T26" i="20"/>
  <c r="S26" i="20"/>
  <c r="R26" i="20"/>
  <c r="Q26" i="20"/>
  <c r="P26" i="20"/>
  <c r="Y25" i="20"/>
  <c r="X25" i="20"/>
  <c r="W25" i="20"/>
  <c r="V25" i="20"/>
  <c r="U25" i="20"/>
  <c r="T25" i="20"/>
  <c r="S25" i="20"/>
  <c r="R25" i="20"/>
  <c r="Q25" i="20"/>
  <c r="P25" i="20"/>
  <c r="Y24" i="20"/>
  <c r="X24" i="20"/>
  <c r="W24" i="20"/>
  <c r="V24" i="20"/>
  <c r="U24" i="20"/>
  <c r="T24" i="20"/>
  <c r="S24" i="20"/>
  <c r="R24" i="20"/>
  <c r="Q24" i="20"/>
  <c r="P24" i="20"/>
  <c r="Y23" i="20"/>
  <c r="X23" i="20"/>
  <c r="W23" i="20"/>
  <c r="V23" i="20"/>
  <c r="U23" i="20"/>
  <c r="T23" i="20"/>
  <c r="S23" i="20"/>
  <c r="R23" i="20"/>
  <c r="Q23" i="20"/>
  <c r="P23" i="20"/>
  <c r="Y22" i="20"/>
  <c r="X22" i="20"/>
  <c r="W22" i="20"/>
  <c r="V22" i="20"/>
  <c r="U22" i="20"/>
  <c r="T22" i="20"/>
  <c r="S22" i="20"/>
  <c r="R22" i="20"/>
  <c r="Q22" i="20"/>
  <c r="P22" i="20"/>
  <c r="Y21" i="20"/>
  <c r="X21" i="20"/>
  <c r="W21" i="20"/>
  <c r="V21" i="20"/>
  <c r="U21" i="20"/>
  <c r="T21" i="20"/>
  <c r="S21" i="20"/>
  <c r="R21" i="20"/>
  <c r="Q21" i="20"/>
  <c r="P21" i="20"/>
  <c r="Y20" i="20"/>
  <c r="X20" i="20"/>
  <c r="W20" i="20"/>
  <c r="V20" i="20"/>
  <c r="U20" i="20"/>
  <c r="T20" i="20"/>
  <c r="S20" i="20"/>
  <c r="R20" i="20"/>
  <c r="Q20" i="20"/>
  <c r="P20" i="20"/>
  <c r="Y19" i="20"/>
  <c r="X19" i="20"/>
  <c r="W19" i="20"/>
  <c r="V19" i="20"/>
  <c r="U19" i="20"/>
  <c r="T19" i="20"/>
  <c r="S19" i="20"/>
  <c r="R19" i="20"/>
  <c r="Q19" i="20"/>
  <c r="P19" i="20"/>
  <c r="Y18" i="20"/>
  <c r="X18" i="20"/>
  <c r="W18" i="20"/>
  <c r="V18" i="20"/>
  <c r="U18" i="20"/>
  <c r="T18" i="20"/>
  <c r="S18" i="20"/>
  <c r="R18" i="20"/>
  <c r="Q18" i="20"/>
  <c r="P18" i="20"/>
  <c r="Y17" i="20"/>
  <c r="X17" i="20"/>
  <c r="W17" i="20"/>
  <c r="V17" i="20"/>
  <c r="U17" i="20"/>
  <c r="T17" i="20"/>
  <c r="S17" i="20"/>
  <c r="R17" i="20"/>
  <c r="Q17" i="20"/>
  <c r="P17" i="20"/>
  <c r="Y16" i="20"/>
  <c r="X16" i="20"/>
  <c r="W16" i="20"/>
  <c r="V16" i="20"/>
  <c r="U16" i="20"/>
  <c r="T16" i="20"/>
  <c r="S16" i="20"/>
  <c r="R16" i="20"/>
  <c r="Q16" i="20"/>
  <c r="P16" i="20"/>
  <c r="Y15" i="20"/>
  <c r="X15" i="20"/>
  <c r="W15" i="20"/>
  <c r="V15" i="20"/>
  <c r="U15" i="20"/>
  <c r="T15" i="20"/>
  <c r="S15" i="20"/>
  <c r="R15" i="20"/>
  <c r="Q15" i="20"/>
  <c r="P15" i="20"/>
  <c r="L15" i="20"/>
  <c r="K15" i="20"/>
  <c r="J15" i="20"/>
  <c r="I15" i="20"/>
  <c r="H15" i="20"/>
  <c r="G15" i="20"/>
  <c r="F15" i="20"/>
  <c r="E15" i="20"/>
  <c r="D15" i="20"/>
  <c r="C15" i="20"/>
  <c r="Y14" i="20"/>
  <c r="X14" i="20"/>
  <c r="W14" i="20"/>
  <c r="V14" i="20"/>
  <c r="U14" i="20"/>
  <c r="T14" i="20"/>
  <c r="S14" i="20"/>
  <c r="R14" i="20"/>
  <c r="Q14" i="20"/>
  <c r="P14" i="20"/>
  <c r="L14" i="20"/>
  <c r="K14" i="20"/>
  <c r="J14" i="20"/>
  <c r="I14" i="20"/>
  <c r="H14" i="20"/>
  <c r="G14" i="20"/>
  <c r="F14" i="20"/>
  <c r="E14" i="20"/>
  <c r="D14" i="20"/>
  <c r="C14" i="20"/>
  <c r="Y13" i="20"/>
  <c r="X13" i="20"/>
  <c r="W13" i="20"/>
  <c r="V13" i="20"/>
  <c r="U13" i="20"/>
  <c r="T13" i="20"/>
  <c r="S13" i="20"/>
  <c r="R13" i="20"/>
  <c r="Q13" i="20"/>
  <c r="P13" i="20"/>
  <c r="L13" i="20"/>
  <c r="K13" i="20"/>
  <c r="J13" i="20"/>
  <c r="I13" i="20"/>
  <c r="H13" i="20"/>
  <c r="G13" i="20"/>
  <c r="F13" i="20"/>
  <c r="E13" i="20"/>
  <c r="D13" i="20"/>
  <c r="C13" i="20"/>
  <c r="Y12" i="20"/>
  <c r="X12" i="20"/>
  <c r="W12" i="20"/>
  <c r="V12" i="20"/>
  <c r="U12" i="20"/>
  <c r="T12" i="20"/>
  <c r="S12" i="20"/>
  <c r="R12" i="20"/>
  <c r="Q12" i="20"/>
  <c r="P12" i="20"/>
  <c r="L12" i="20"/>
  <c r="K12" i="20"/>
  <c r="J12" i="20"/>
  <c r="I12" i="20"/>
  <c r="H12" i="20"/>
  <c r="G12" i="20"/>
  <c r="F12" i="20"/>
  <c r="E12" i="20"/>
  <c r="D12" i="20"/>
  <c r="C12" i="20"/>
  <c r="Y11" i="20"/>
  <c r="X11" i="20"/>
  <c r="W11" i="20"/>
  <c r="V11" i="20"/>
  <c r="U11" i="20"/>
  <c r="T11" i="20"/>
  <c r="S11" i="20"/>
  <c r="R11" i="20"/>
  <c r="Q11" i="20"/>
  <c r="P11" i="20"/>
  <c r="L11" i="20"/>
  <c r="K11" i="20"/>
  <c r="J11" i="20"/>
  <c r="I11" i="20"/>
  <c r="H11" i="20"/>
  <c r="G11" i="20"/>
  <c r="F11" i="20"/>
  <c r="E11" i="20"/>
  <c r="D11" i="20"/>
  <c r="C11" i="20"/>
  <c r="Y10" i="20"/>
  <c r="X10" i="20"/>
  <c r="W10" i="20"/>
  <c r="V10" i="20"/>
  <c r="U10" i="20"/>
  <c r="T10" i="20"/>
  <c r="S10" i="20"/>
  <c r="R10" i="20"/>
  <c r="Q10" i="20"/>
  <c r="P10" i="20"/>
  <c r="L10" i="20"/>
  <c r="K10" i="20"/>
  <c r="J10" i="20"/>
  <c r="I10" i="20"/>
  <c r="H10" i="20"/>
  <c r="G10" i="20"/>
  <c r="F10" i="20"/>
  <c r="E10" i="20"/>
  <c r="D10" i="20"/>
  <c r="C10" i="20"/>
  <c r="Y9" i="20"/>
  <c r="X9" i="20"/>
  <c r="W9" i="20"/>
  <c r="V9" i="20"/>
  <c r="U9" i="20"/>
  <c r="T9" i="20"/>
  <c r="S9" i="20"/>
  <c r="R9" i="20"/>
  <c r="Q9" i="20"/>
  <c r="P9" i="20"/>
  <c r="L9" i="20"/>
  <c r="K9" i="20"/>
  <c r="J9" i="20"/>
  <c r="I9" i="20"/>
  <c r="H9" i="20"/>
  <c r="G9" i="20"/>
  <c r="F9" i="20"/>
  <c r="E9" i="20"/>
  <c r="D9" i="20"/>
  <c r="C9" i="20"/>
  <c r="Y8" i="20"/>
  <c r="X8" i="20"/>
  <c r="W8" i="20"/>
  <c r="V8" i="20"/>
  <c r="U8" i="20"/>
  <c r="T8" i="20"/>
  <c r="S8" i="20"/>
  <c r="R8" i="20"/>
  <c r="Q8" i="20"/>
  <c r="P8" i="20"/>
  <c r="L8" i="20"/>
  <c r="K8" i="20"/>
  <c r="J8" i="20"/>
  <c r="I8" i="20"/>
  <c r="H8" i="20"/>
  <c r="G8" i="20"/>
  <c r="F8" i="20"/>
  <c r="E8" i="20"/>
  <c r="D8" i="20"/>
  <c r="C8" i="20"/>
  <c r="Y7" i="20"/>
  <c r="X7" i="20"/>
  <c r="W7" i="20"/>
  <c r="V7" i="20"/>
  <c r="U7" i="20"/>
  <c r="T7" i="20"/>
  <c r="S7" i="20"/>
  <c r="R7" i="20"/>
  <c r="Q7" i="20"/>
  <c r="P7" i="20"/>
  <c r="L7" i="20"/>
  <c r="K7" i="20"/>
  <c r="J7" i="20"/>
  <c r="I7" i="20"/>
  <c r="H7" i="20"/>
  <c r="G7" i="20"/>
  <c r="F7" i="20"/>
  <c r="E7" i="20"/>
  <c r="D7" i="20"/>
  <c r="C7" i="20"/>
  <c r="Y6" i="20"/>
  <c r="X6" i="20"/>
  <c r="W6" i="20"/>
  <c r="V6" i="20"/>
  <c r="U6" i="20"/>
  <c r="T6" i="20"/>
  <c r="S6" i="20"/>
  <c r="R6" i="20"/>
  <c r="Q6" i="20"/>
  <c r="P6" i="20"/>
  <c r="L6" i="20"/>
  <c r="K6" i="20"/>
  <c r="J6" i="20"/>
  <c r="I6" i="20"/>
  <c r="H6" i="20"/>
  <c r="G6" i="20"/>
  <c r="F6" i="20"/>
  <c r="E6" i="20"/>
  <c r="D6" i="20"/>
  <c r="C6" i="20"/>
  <c r="F6" i="18"/>
  <c r="A13" i="7" l="1"/>
  <c r="A14" i="7" s="1"/>
  <c r="A15" i="7" s="1"/>
  <c r="A16" i="7" s="1"/>
  <c r="A3" i="8"/>
  <c r="A3" i="10" s="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A12" i="8"/>
  <c r="A13" i="8" s="1"/>
  <c r="A14" i="8" s="1"/>
  <c r="A15" i="8" s="1"/>
  <c r="A16" i="8" s="1"/>
  <c r="A17" i="8" s="1"/>
  <c r="A18" i="8" s="1"/>
  <c r="A19" i="8" s="1"/>
  <c r="A20" i="8" s="1"/>
  <c r="A21" i="8" s="1"/>
  <c r="A22" i="8" s="1"/>
  <c r="A23" i="8" s="1"/>
  <c r="A24" i="8" s="1"/>
  <c r="A25" i="8" s="1"/>
  <c r="U6" i="1"/>
  <c r="N6" i="1"/>
  <c r="G6" i="18"/>
  <c r="A3" i="9" l="1"/>
  <c r="A3" i="1"/>
  <c r="A3" i="13"/>
  <c r="A3" i="6"/>
  <c r="A3" i="17"/>
  <c r="D16" i="11"/>
  <c r="C4" i="11"/>
  <c r="D5" i="11"/>
  <c r="D12" i="11"/>
  <c r="D7" i="11"/>
  <c r="D11" i="11"/>
  <c r="D15" i="11"/>
  <c r="D19" i="11"/>
  <c r="D10" i="11"/>
  <c r="D18" i="11"/>
  <c r="D6" i="11"/>
  <c r="D14" i="11"/>
  <c r="D4" i="11"/>
  <c r="D9" i="11"/>
  <c r="D13" i="11"/>
  <c r="D17" i="11"/>
  <c r="D8" i="11"/>
  <c r="C7" i="11"/>
  <c r="C11" i="11"/>
  <c r="C15" i="11"/>
  <c r="C19" i="11"/>
  <c r="C6" i="11"/>
  <c r="C10" i="11"/>
  <c r="C14" i="11"/>
  <c r="C18" i="11"/>
  <c r="C5" i="11"/>
  <c r="C9" i="11"/>
  <c r="C13" i="11"/>
  <c r="C17" i="11"/>
  <c r="C8" i="11"/>
  <c r="C12" i="11"/>
  <c r="C16" i="11"/>
  <c r="H6" i="18"/>
  <c r="D20" i="11" l="1"/>
  <c r="H12" i="11" s="1"/>
  <c r="F12" i="11" s="1"/>
  <c r="C20" i="11"/>
  <c r="G4" i="11" s="1"/>
  <c r="E4" i="11" s="1"/>
  <c r="I6" i="18"/>
  <c r="H5" i="11" l="1"/>
  <c r="F5" i="11" s="1"/>
  <c r="H17" i="11"/>
  <c r="F17" i="11" s="1"/>
  <c r="H6" i="11"/>
  <c r="F6" i="11" s="1"/>
  <c r="H14" i="11"/>
  <c r="F14" i="11" s="1"/>
  <c r="G15" i="11"/>
  <c r="E15" i="11" s="1"/>
  <c r="G9" i="11"/>
  <c r="E9" i="11" s="1"/>
  <c r="H15" i="11"/>
  <c r="F15" i="11" s="1"/>
  <c r="H18" i="11"/>
  <c r="F18" i="11" s="1"/>
  <c r="H19" i="11"/>
  <c r="F19" i="11" s="1"/>
  <c r="H16" i="11"/>
  <c r="F16" i="11" s="1"/>
  <c r="H9" i="11"/>
  <c r="F9" i="11" s="1"/>
  <c r="H4" i="11"/>
  <c r="H13" i="11"/>
  <c r="F13" i="11" s="1"/>
  <c r="H10" i="11"/>
  <c r="F10" i="11" s="1"/>
  <c r="H7" i="11"/>
  <c r="F7" i="11" s="1"/>
  <c r="H8" i="11"/>
  <c r="F8" i="11" s="1"/>
  <c r="H11" i="11"/>
  <c r="F11" i="11" s="1"/>
  <c r="G18" i="11"/>
  <c r="E18" i="11" s="1"/>
  <c r="G10" i="11"/>
  <c r="E10" i="11" s="1"/>
  <c r="G19" i="11"/>
  <c r="E19" i="11" s="1"/>
  <c r="G12" i="11"/>
  <c r="E12" i="11" s="1"/>
  <c r="G16" i="11"/>
  <c r="E16" i="11" s="1"/>
  <c r="G13" i="11"/>
  <c r="E13" i="11" s="1"/>
  <c r="G5" i="11"/>
  <c r="G11" i="11"/>
  <c r="E11" i="11" s="1"/>
  <c r="G7" i="11"/>
  <c r="E7" i="11" s="1"/>
  <c r="G6" i="11"/>
  <c r="G14" i="11"/>
  <c r="E14" i="11" s="1"/>
  <c r="G17" i="11"/>
  <c r="E17" i="11" s="1"/>
  <c r="G8" i="11"/>
  <c r="E8" i="11" s="1"/>
  <c r="J6" i="18"/>
  <c r="J5" i="11" l="1"/>
  <c r="J6" i="11" s="1"/>
  <c r="J7" i="11" s="1"/>
  <c r="J8" i="11" s="1"/>
  <c r="J9" i="11" s="1"/>
  <c r="J10" i="11" s="1"/>
  <c r="J11" i="11" s="1"/>
  <c r="J12" i="11" s="1"/>
  <c r="J13" i="11" s="1"/>
  <c r="J14" i="11" s="1"/>
  <c r="J15" i="11" s="1"/>
  <c r="J16" i="11" s="1"/>
  <c r="J17" i="11" s="1"/>
  <c r="J18" i="11" s="1"/>
  <c r="J19" i="11" s="1"/>
  <c r="F4" i="11"/>
  <c r="E6" i="11"/>
  <c r="I5" i="11"/>
  <c r="I6" i="11" s="1"/>
  <c r="I7" i="11" s="1"/>
  <c r="I8" i="11" s="1"/>
  <c r="I9" i="11" s="1"/>
  <c r="I10" i="11" s="1"/>
  <c r="I11" i="11" s="1"/>
  <c r="I12" i="11" s="1"/>
  <c r="I13" i="11" s="1"/>
  <c r="I14" i="11" s="1"/>
  <c r="I15" i="11" s="1"/>
  <c r="I16" i="11" s="1"/>
  <c r="I17" i="11" s="1"/>
  <c r="I18" i="11" s="1"/>
  <c r="I19" i="11" s="1"/>
  <c r="E5" i="11"/>
  <c r="K6" i="18"/>
  <c r="K19" i="11" l="1"/>
  <c r="L6" i="18"/>
  <c r="M6" i="18" l="1"/>
  <c r="N6" i="18" l="1"/>
  <c r="O6" i="18" s="1"/>
  <c r="P6" i="18" s="1"/>
  <c r="Q6" i="18" s="1"/>
  <c r="R6" i="18" s="1"/>
  <c r="S6" i="18" s="1"/>
  <c r="T6" i="18" s="1"/>
  <c r="U6" i="18" s="1"/>
  <c r="V6" i="18" s="1"/>
  <c r="W6" i="18" s="1"/>
  <c r="X6" i="18" s="1"/>
  <c r="Y6" i="18" s="1"/>
  <c r="Z6" i="18" s="1"/>
  <c r="AA6" i="18" s="1"/>
  <c r="AB6" i="18" s="1"/>
  <c r="AC6" i="18" s="1"/>
  <c r="AD6" i="18" s="1"/>
  <c r="AE6" i="18" s="1"/>
  <c r="AF6" i="18" s="1"/>
  <c r="AG6" i="18" s="1"/>
  <c r="AH6" i="18" s="1"/>
  <c r="AI6" i="18" s="1"/>
</calcChain>
</file>

<file path=xl/comments1.xml><?xml version="1.0" encoding="utf-8"?>
<comments xmlns="http://schemas.openxmlformats.org/spreadsheetml/2006/main">
  <authors>
    <author>rjansen</author>
  </authors>
  <commentList>
    <comment ref="A9" authorId="0" shapeId="0">
      <text>
        <r>
          <rPr>
            <b/>
            <sz val="8"/>
            <color indexed="81"/>
            <rFont val="Tahoma"/>
            <family val="2"/>
          </rPr>
          <t>Sequential whole #, starting with 1.0</t>
        </r>
      </text>
    </comment>
    <comment ref="A23" authorId="0" shapeId="0">
      <text>
        <r>
          <rPr>
            <b/>
            <sz val="8"/>
            <color indexed="81"/>
            <rFont val="Tahoma"/>
            <family val="2"/>
          </rPr>
          <t>Decimal number IDs associated with their respective Functions above</t>
        </r>
      </text>
    </comment>
  </commentList>
</comments>
</file>

<file path=xl/comments2.xml><?xml version="1.0" encoding="utf-8"?>
<comments xmlns="http://schemas.openxmlformats.org/spreadsheetml/2006/main">
  <authors>
    <author>cmarch</author>
    <author>LCE Employee</author>
  </authors>
  <commentList>
    <comment ref="B5" authorId="0" shapeId="0">
      <text>
        <r>
          <rPr>
            <sz val="14"/>
            <color indexed="81"/>
            <rFont val="Tahoma"/>
            <family val="2"/>
          </rPr>
          <t>List the functions of the subsystem being studied.</t>
        </r>
        <r>
          <rPr>
            <b/>
            <sz val="8"/>
            <color indexed="81"/>
            <rFont val="Tahoma"/>
            <family val="2"/>
          </rPr>
          <t xml:space="preserve">
</t>
        </r>
        <r>
          <rPr>
            <sz val="8"/>
            <color indexed="81"/>
            <rFont val="Tahoma"/>
            <family val="2"/>
          </rPr>
          <t xml:space="preserve">
</t>
        </r>
      </text>
    </comment>
    <comment ref="C5" authorId="0" shapeId="0">
      <text>
        <r>
          <rPr>
            <sz val="14"/>
            <color indexed="81"/>
            <rFont val="Tahoma"/>
            <family val="2"/>
          </rPr>
          <t xml:space="preserve">List the situation in which the previously mentioned functions would be considered lost.  Most functions will have more than one loss condition. 
</t>
        </r>
      </text>
    </comment>
    <comment ref="E5" authorId="0" shapeId="0">
      <text>
        <r>
          <rPr>
            <sz val="14"/>
            <color indexed="81"/>
            <rFont val="Tahoma"/>
            <family val="2"/>
          </rPr>
          <t xml:space="preserve">A grouping of parts into some identifiable package that will perform at least one significant function.  
</t>
        </r>
        <r>
          <rPr>
            <i/>
            <sz val="14"/>
            <color indexed="81"/>
            <rFont val="Tahoma"/>
            <family val="2"/>
          </rPr>
          <t>Ex. Motor, valve, power supplies, turbine.</t>
        </r>
      </text>
    </comment>
    <comment ref="F5" authorId="0" shapeId="0">
      <text>
        <r>
          <rPr>
            <sz val="14"/>
            <color indexed="81"/>
            <rFont val="Tahoma"/>
            <family val="2"/>
          </rPr>
          <t xml:space="preserve">List the modes by which the component being examined can possibly fail.  
</t>
        </r>
        <r>
          <rPr>
            <i/>
            <sz val="14"/>
            <color indexed="81"/>
            <rFont val="Tahoma"/>
            <family val="2"/>
          </rPr>
          <t>Ex. Crack, Break, Eccentric, Out of balance</t>
        </r>
        <r>
          <rPr>
            <sz val="8"/>
            <color indexed="81"/>
            <rFont val="Tahoma"/>
            <family val="2"/>
          </rPr>
          <t xml:space="preserve">
</t>
        </r>
      </text>
    </comment>
    <comment ref="G5" authorId="1" shapeId="0">
      <text>
        <r>
          <rPr>
            <sz val="14"/>
            <color indexed="81"/>
            <rFont val="Tahoma"/>
            <family val="2"/>
          </rPr>
          <t xml:space="preserve">Describe what will happen if the previous column occurs. 
</t>
        </r>
        <r>
          <rPr>
            <i/>
            <sz val="14"/>
            <color indexed="81"/>
            <rFont val="Tahoma"/>
            <family val="2"/>
          </rPr>
          <t>Ex. No product, produces poor quality</t>
        </r>
      </text>
    </comment>
    <comment ref="H5" authorId="1" shapeId="0">
      <text>
        <r>
          <rPr>
            <sz val="14"/>
            <color indexed="81"/>
            <rFont val="Tahoma"/>
            <family val="2"/>
          </rPr>
          <t xml:space="preserve">Try to anticipate the cause of the failure mode described. 
</t>
        </r>
        <r>
          <rPr>
            <i/>
            <sz val="14"/>
            <color indexed="81"/>
            <rFont val="Tahoma"/>
            <family val="2"/>
          </rPr>
          <t>Ex. Inadequate Lubrication, Inefficient cooling, Over pressure</t>
        </r>
      </text>
    </comment>
    <comment ref="I5" authorId="1" shapeId="0">
      <text>
        <r>
          <rPr>
            <sz val="14"/>
            <color indexed="81"/>
            <rFont val="Tahoma"/>
            <family val="2"/>
          </rPr>
          <t xml:space="preserve">What are we doing now (the current state) that prevents, mitigates or detects the previous cause. 
</t>
        </r>
        <r>
          <rPr>
            <i/>
            <sz val="14"/>
            <color indexed="81"/>
            <rFont val="Tahoma"/>
            <family val="2"/>
          </rPr>
          <t>Ex. PM or IR inspection</t>
        </r>
      </text>
    </comment>
    <comment ref="J5" authorId="1" shapeId="0">
      <text>
        <r>
          <rPr>
            <b/>
            <sz val="10"/>
            <color indexed="81"/>
            <rFont val="Arial"/>
            <family val="2"/>
          </rPr>
          <t>Use Standard Units:</t>
        </r>
        <r>
          <rPr>
            <sz val="10"/>
            <color indexed="81"/>
            <rFont val="Arial"/>
            <family val="2"/>
          </rPr>
          <t xml:space="preserve">
1S = once/shift
1D = Daily
1W = Weekly
2W = Bi-Weekly (Every 2 weeks)
1M = Monthly
2M = Bi-Monthly (every 2 Months)
3M = Quarterly (4x per year)
6M = Semi-annual (2x  per year)
1Y = Yearly
2Y = Bi-Annual (Every 2 years)
OC = On Condition
OF = On Failure
N/A (Non-Applicable)
</t>
        </r>
      </text>
    </comment>
    <comment ref="K5" authorId="1" shapeId="0">
      <text>
        <r>
          <rPr>
            <b/>
            <sz val="14"/>
            <color indexed="81"/>
            <rFont val="Arial"/>
            <family val="2"/>
          </rPr>
          <t xml:space="preserve">Severity: </t>
        </r>
        <r>
          <rPr>
            <sz val="14"/>
            <color indexed="81"/>
            <rFont val="Arial"/>
            <family val="2"/>
          </rPr>
          <t>Estimate the consequences of the failure using a predetermined scale ranking severity in increasing order.</t>
        </r>
        <r>
          <rPr>
            <b/>
            <sz val="14"/>
            <color indexed="81"/>
            <rFont val="Arial"/>
            <family val="2"/>
          </rPr>
          <t xml:space="preserve">  </t>
        </r>
      </text>
    </comment>
    <comment ref="L5" authorId="1" shapeId="0">
      <text>
        <r>
          <rPr>
            <b/>
            <sz val="14"/>
            <color indexed="81"/>
            <rFont val="Arial"/>
            <family val="2"/>
          </rPr>
          <t xml:space="preserve">Occurrence:  </t>
        </r>
        <r>
          <rPr>
            <sz val="14"/>
            <color indexed="81"/>
            <rFont val="Arial"/>
            <family val="2"/>
          </rPr>
          <t xml:space="preserve">Estimate the likelihood that the failure will occur using a previously defined evaluation scale (lowest # - lowest probability of occurrence). </t>
        </r>
      </text>
    </comment>
    <comment ref="M5" authorId="1" shapeId="0">
      <text>
        <r>
          <rPr>
            <sz val="14"/>
            <color indexed="81"/>
            <rFont val="Arial"/>
            <family val="2"/>
          </rPr>
          <t xml:space="preserve"> </t>
        </r>
        <r>
          <rPr>
            <b/>
            <sz val="14"/>
            <color indexed="81"/>
            <rFont val="Arial"/>
            <family val="2"/>
          </rPr>
          <t xml:space="preserve">Detection: </t>
        </r>
        <r>
          <rPr>
            <sz val="14"/>
            <color indexed="81"/>
            <rFont val="Arial"/>
            <family val="2"/>
          </rPr>
          <t xml:space="preserve">Estimate the ability to predict the failure using a predetermined scale (lowest # - highest probability that the failure mode will be detected before functional failure). </t>
        </r>
      </text>
    </comment>
    <comment ref="N5" authorId="1" shapeId="0">
      <text>
        <r>
          <rPr>
            <b/>
            <sz val="14"/>
            <color indexed="81"/>
            <rFont val="Tahoma"/>
            <family val="2"/>
          </rPr>
          <t>RPN</t>
        </r>
        <r>
          <rPr>
            <sz val="14"/>
            <color indexed="81"/>
            <rFont val="Tahoma"/>
            <family val="2"/>
          </rPr>
          <t xml:space="preserve"> = 
(SEV x OCC x DET)</t>
        </r>
        <r>
          <rPr>
            <sz val="10"/>
            <color indexed="81"/>
            <rFont val="Tahoma"/>
            <family val="2"/>
          </rPr>
          <t xml:space="preserve">
</t>
        </r>
      </text>
    </comment>
    <comment ref="O5" authorId="1" shapeId="0">
      <text>
        <r>
          <rPr>
            <sz val="14"/>
            <color indexed="81"/>
            <rFont val="Tahoma"/>
            <family val="2"/>
          </rPr>
          <t>If necessary, what applicable and effective task can be assigned in order to lower the risk associated with this failure?  Refer to the Classical RCM Decision diagram.</t>
        </r>
      </text>
    </comment>
    <comment ref="P5" authorId="1" shapeId="0">
      <text>
        <r>
          <rPr>
            <b/>
            <sz val="10"/>
            <color indexed="81"/>
            <rFont val="Arial"/>
            <family val="2"/>
          </rPr>
          <t>Use Standard Units:</t>
        </r>
        <r>
          <rPr>
            <sz val="10"/>
            <color indexed="81"/>
            <rFont val="Arial"/>
            <family val="2"/>
          </rPr>
          <t xml:space="preserve">
1S = once/shift
1D = Daily
1W = Weekly
2W = Bi-Weekly (Every 2 weeks)
1M = Monthly
2M = Bi-Monthly (every 2 Months)
3M = Quarterly (4x per year)
6M = Semi-annual (2x  per year)
1Y = Yearly
2Y = Bi-Annual (Every 2 years)
OC = On Condition
OF = On Failure
N/A (Non-Applicable)
</t>
        </r>
      </text>
    </comment>
    <comment ref="R5" authorId="1" shapeId="0">
      <text>
        <r>
          <rPr>
            <b/>
            <sz val="14"/>
            <color indexed="81"/>
            <rFont val="Arial"/>
            <family val="2"/>
          </rPr>
          <t xml:space="preserve">Severity: </t>
        </r>
        <r>
          <rPr>
            <sz val="14"/>
            <color indexed="81"/>
            <rFont val="Arial"/>
            <family val="2"/>
          </rPr>
          <t xml:space="preserve">Estimate the consequences of the failure using a predetermined scale ranking severity in increasing order.  </t>
        </r>
      </text>
    </comment>
    <comment ref="S5" authorId="1" shapeId="0">
      <text>
        <r>
          <rPr>
            <b/>
            <sz val="14"/>
            <color indexed="81"/>
            <rFont val="Arial"/>
            <family val="2"/>
          </rPr>
          <t xml:space="preserve">Occurrence:  </t>
        </r>
        <r>
          <rPr>
            <sz val="14"/>
            <color indexed="81"/>
            <rFont val="Arial"/>
            <family val="2"/>
          </rPr>
          <t>Estimate the likelihood that the failure will occur using a previously defined evaluation scale (lowest # - lowest probability of occurrence).</t>
        </r>
        <r>
          <rPr>
            <b/>
            <sz val="14"/>
            <color indexed="81"/>
            <rFont val="Arial"/>
            <family val="2"/>
          </rPr>
          <t xml:space="preserve"> </t>
        </r>
      </text>
    </comment>
    <comment ref="T5" authorId="1" shapeId="0">
      <text>
        <r>
          <rPr>
            <sz val="14"/>
            <color indexed="81"/>
            <rFont val="Arial"/>
            <family val="2"/>
          </rPr>
          <t xml:space="preserve"> </t>
        </r>
        <r>
          <rPr>
            <b/>
            <sz val="14"/>
            <color indexed="81"/>
            <rFont val="Arial"/>
            <family val="2"/>
          </rPr>
          <t xml:space="preserve">Detection: </t>
        </r>
        <r>
          <rPr>
            <sz val="14"/>
            <color indexed="81"/>
            <rFont val="Arial"/>
            <family val="2"/>
          </rPr>
          <t xml:space="preserve">Estimate the ability to predict the failure using a predetermined scale (lowest # - highest probability that the failure mode will be detected before functional failure). </t>
        </r>
      </text>
    </comment>
    <comment ref="U5" authorId="1" shapeId="0">
      <text>
        <r>
          <rPr>
            <b/>
            <sz val="14"/>
            <color indexed="81"/>
            <rFont val="Tahoma"/>
            <family val="2"/>
          </rPr>
          <t>RPN</t>
        </r>
        <r>
          <rPr>
            <sz val="14"/>
            <color indexed="81"/>
            <rFont val="Tahoma"/>
            <family val="2"/>
          </rPr>
          <t xml:space="preserve"> =
(SEV x OCC x DET)</t>
        </r>
        <r>
          <rPr>
            <sz val="10"/>
            <color indexed="81"/>
            <rFont val="Tahoma"/>
            <family val="2"/>
          </rPr>
          <t xml:space="preserve">
</t>
        </r>
      </text>
    </comment>
  </commentList>
</comments>
</file>

<file path=xl/comments3.xml><?xml version="1.0" encoding="utf-8"?>
<comments xmlns="http://schemas.openxmlformats.org/spreadsheetml/2006/main">
  <authors>
    <author>rjansen</author>
  </authors>
  <commentList>
    <comment ref="B7" authorId="0" shapeId="0">
      <text>
        <r>
          <rPr>
            <sz val="8"/>
            <color indexed="81"/>
            <rFont val="Tahoma"/>
            <family val="2"/>
          </rPr>
          <t>The FMEA Index # to which it refers</t>
        </r>
      </text>
    </comment>
    <comment ref="C7" authorId="0" shapeId="0">
      <text>
        <r>
          <rPr>
            <sz val="8"/>
            <color indexed="81"/>
            <rFont val="Tahoma"/>
            <family val="2"/>
          </rPr>
          <t xml:space="preserve">Short description describing Job Plan task </t>
        </r>
      </text>
    </comment>
    <comment ref="D7" authorId="0" shapeId="0">
      <text>
        <r>
          <rPr>
            <sz val="8"/>
            <color indexed="81"/>
            <rFont val="Tahoma"/>
            <family val="2"/>
          </rPr>
          <t>Description of the Failure Mode from the FMEA which the activity is mitigating</t>
        </r>
      </text>
    </comment>
    <comment ref="E7" authorId="0" shapeId="0">
      <text>
        <r>
          <rPr>
            <sz val="8"/>
            <color indexed="81"/>
            <rFont val="Tahoma"/>
            <family val="2"/>
          </rPr>
          <t xml:space="preserve">The recommended frequency (in days) for the activity </t>
        </r>
      </text>
    </comment>
    <comment ref="G7" authorId="0" shapeId="0">
      <text>
        <r>
          <rPr>
            <sz val="8"/>
            <color indexed="81"/>
            <rFont val="Tahoma"/>
            <family val="2"/>
          </rPr>
          <t xml:space="preserve">Indication of whether the line item is a:
a. Existing activity (unchanged)
b. Revision to an existing activity
c. New activity
</t>
        </r>
      </text>
    </comment>
    <comment ref="H7" authorId="0" shapeId="0">
      <text>
        <r>
          <rPr>
            <sz val="8"/>
            <color indexed="81"/>
            <rFont val="Tahoma"/>
            <family val="2"/>
          </rPr>
          <t>Indication of which Craft to which the activity applies</t>
        </r>
      </text>
    </comment>
    <comment ref="I7" authorId="0" shapeId="0">
      <text>
        <r>
          <rPr>
            <sz val="8"/>
            <color indexed="81"/>
            <rFont val="Tahoma"/>
            <family val="2"/>
          </rPr>
          <t>Indication of the number of Craftpersons required to perform the activity</t>
        </r>
      </text>
    </comment>
    <comment ref="J7" authorId="0" shapeId="0">
      <text>
        <r>
          <rPr>
            <sz val="8"/>
            <color indexed="81"/>
            <rFont val="Tahoma"/>
            <family val="2"/>
          </rPr>
          <t xml:space="preserve">Defines the state of the equipment which is required to perform the </t>
        </r>
      </text>
    </comment>
    <comment ref="K7" authorId="0" shapeId="0">
      <text>
        <r>
          <rPr>
            <sz val="8"/>
            <color indexed="81"/>
            <rFont val="Tahoma"/>
            <family val="2"/>
          </rPr>
          <t>PdM - Predictive Maintenance
PMI - PM Inspection
PMR - PM Replacement
PMA - PM Adjustment
PML - PM Lubrication
PMC - PM Cleaning
CAL - Calibration</t>
        </r>
      </text>
    </comment>
    <comment ref="L7" authorId="0" shapeId="0">
      <text>
        <r>
          <rPr>
            <sz val="8"/>
            <color indexed="81"/>
            <rFont val="Tahoma"/>
            <family val="2"/>
          </rPr>
          <t>Indentification of the Procedure or Task (current or future) for the activity</t>
        </r>
      </text>
    </comment>
    <comment ref="M7" authorId="0" shapeId="0">
      <text>
        <r>
          <rPr>
            <sz val="8"/>
            <color indexed="81"/>
            <rFont val="Tahoma"/>
            <family val="2"/>
          </rPr>
          <t xml:space="preserve">Estimated time (in hours) for the activity to be performed - only for the specific job, </t>
        </r>
        <r>
          <rPr>
            <b/>
            <u/>
            <sz val="8"/>
            <color indexed="81"/>
            <rFont val="Tahoma"/>
            <family val="2"/>
          </rPr>
          <t>not</t>
        </r>
        <r>
          <rPr>
            <sz val="8"/>
            <color indexed="81"/>
            <rFont val="Tahoma"/>
            <family val="2"/>
          </rPr>
          <t xml:space="preserve"> including the client specific pre/post job work.</t>
        </r>
      </text>
    </comment>
    <comment ref="N7" authorId="0" shapeId="0">
      <text>
        <r>
          <rPr>
            <sz val="8"/>
            <color indexed="81"/>
            <rFont val="Tahoma"/>
            <family val="2"/>
          </rPr>
          <t xml:space="preserve"> Identify any special tools not usually carried in a craftsman's toolbox</t>
        </r>
      </text>
    </comment>
  </commentList>
</comments>
</file>

<file path=xl/sharedStrings.xml><?xml version="1.0" encoding="utf-8"?>
<sst xmlns="http://schemas.openxmlformats.org/spreadsheetml/2006/main" count="13265" uniqueCount="1255">
  <si>
    <t>SUBSYSTEM FUNCTION</t>
  </si>
  <si>
    <t>COMPONENT</t>
  </si>
  <si>
    <t>POTENTIAL FAILURE MODE(S)</t>
  </si>
  <si>
    <t>CURRENT CONTROLS</t>
  </si>
  <si>
    <t>CURRENT PROCESS KNOWN FREQUENCY</t>
  </si>
  <si>
    <t>RISK ASSESSMENT (AS IS)</t>
  </si>
  <si>
    <t>RISK ASSESSMENT (TO BE)</t>
  </si>
  <si>
    <t>Very High</t>
  </si>
  <si>
    <t>Item inoperable, with loss of primary function.</t>
  </si>
  <si>
    <t>High</t>
  </si>
  <si>
    <t>Item operable, but at reduced level of performance. Customer very dissatisfied.</t>
  </si>
  <si>
    <t>Moderate</t>
  </si>
  <si>
    <t>Low</t>
  </si>
  <si>
    <t>Very Low</t>
  </si>
  <si>
    <t>Marginal system degradation.</t>
  </si>
  <si>
    <t>Minor</t>
  </si>
  <si>
    <t>Very Minor</t>
  </si>
  <si>
    <t>None</t>
  </si>
  <si>
    <t>&gt; 1 in 1 month</t>
  </si>
  <si>
    <r>
      <t>Very High:</t>
    </r>
    <r>
      <rPr>
        <sz val="9"/>
        <color indexed="8"/>
        <rFont val="Arial"/>
        <family val="2"/>
      </rPr>
      <t xml:space="preserve"> Failure almost inevitable, frequent</t>
    </r>
  </si>
  <si>
    <t>1 in 2 months</t>
  </si>
  <si>
    <t>1 in 4 months</t>
  </si>
  <si>
    <r>
      <t>High:</t>
    </r>
    <r>
      <rPr>
        <sz val="9"/>
        <color indexed="8"/>
        <rFont val="Arial"/>
        <family val="2"/>
      </rPr>
      <t xml:space="preserve"> Repeated failures</t>
    </r>
  </si>
  <si>
    <t>1 in 6 months</t>
  </si>
  <si>
    <t>1 in 1 year</t>
  </si>
  <si>
    <r>
      <t>Moderate:</t>
    </r>
    <r>
      <rPr>
        <sz val="9"/>
        <color indexed="8"/>
        <rFont val="Arial"/>
        <family val="2"/>
      </rPr>
      <t xml:space="preserve"> Occasional failures</t>
    </r>
  </si>
  <si>
    <t>1 in 2 years</t>
  </si>
  <si>
    <t>1 in 3 years</t>
  </si>
  <si>
    <t>1 in 5 years</t>
  </si>
  <si>
    <r>
      <t>Low:</t>
    </r>
    <r>
      <rPr>
        <sz val="9"/>
        <color indexed="8"/>
        <rFont val="Arial"/>
        <family val="2"/>
      </rPr>
      <t xml:space="preserve"> Relatively few failures</t>
    </r>
  </si>
  <si>
    <t>1 in 8 years</t>
  </si>
  <si>
    <r>
      <t>&lt;</t>
    </r>
    <r>
      <rPr>
        <sz val="9"/>
        <color indexed="8"/>
        <rFont val="Arial"/>
        <family val="2"/>
      </rPr>
      <t xml:space="preserve"> 1 in 10 years</t>
    </r>
  </si>
  <si>
    <r>
      <t>Remote:</t>
    </r>
    <r>
      <rPr>
        <sz val="9"/>
        <color indexed="8"/>
        <rFont val="Arial"/>
        <family val="2"/>
      </rPr>
      <t xml:space="preserve"> Failure is unlikely</t>
    </r>
  </si>
  <si>
    <r>
      <rPr>
        <b/>
        <u/>
        <sz val="9"/>
        <rFont val="Arial"/>
        <family val="2"/>
      </rPr>
      <t>Remote</t>
    </r>
    <r>
      <rPr>
        <sz val="9"/>
        <rFont val="Arial"/>
        <family val="2"/>
      </rPr>
      <t xml:space="preserve"> chance that the control will detect if the failure occurs, </t>
    </r>
    <r>
      <rPr>
        <b/>
        <u/>
        <sz val="9"/>
        <rFont val="Arial"/>
        <family val="2"/>
      </rPr>
      <t>without advanced warning</t>
    </r>
    <r>
      <rPr>
        <sz val="9"/>
        <rFont val="Arial"/>
        <family val="2"/>
      </rPr>
      <t>.</t>
    </r>
  </si>
  <si>
    <t>Subsystem Function</t>
  </si>
  <si>
    <r>
      <t xml:space="preserve">A subsystem is a logical grouping of components that will perform a series of key functions required by a plant or facility.  The functions of the subsystem being studied is listed in this column. </t>
    </r>
    <r>
      <rPr>
        <i/>
        <sz val="12"/>
        <rFont val="Arial"/>
        <family val="2"/>
      </rPr>
      <t xml:space="preserve">Ex. Transfer water from Tank #1 to Tank #2 at a flow of 1200gpm </t>
    </r>
    <r>
      <rPr>
        <i/>
        <u/>
        <sz val="12"/>
        <rFont val="Arial"/>
        <family val="2"/>
      </rPr>
      <t>+</t>
    </r>
    <r>
      <rPr>
        <i/>
        <sz val="12"/>
        <rFont val="Arial"/>
        <family val="2"/>
      </rPr>
      <t>10gpm at a temperature of &lt; 200 F and a pressure of 1400psi with the provision of pressure relief above 1500 psi.  Passive Function being: preserving fluid boundary integrity.</t>
    </r>
  </si>
  <si>
    <t>Functional Failure</t>
  </si>
  <si>
    <r>
      <t xml:space="preserve">List the situation in which the previously mentioned functions would be considered lost.  Most functions will have more than one loss conditions.  </t>
    </r>
    <r>
      <rPr>
        <i/>
        <sz val="12"/>
        <rFont val="Arial"/>
        <family val="2"/>
      </rPr>
      <t xml:space="preserve">Ex. Function: Provide for pressure relief above 1500 psi, Functional Failure: Pressure relief above 1650 psi, Pressure relief occurs prematurely (below 1450 psi) </t>
    </r>
  </si>
  <si>
    <t>Component</t>
  </si>
  <si>
    <r>
      <t xml:space="preserve">A grouping of parts into some identifiable package that will perform at least one significant function.  </t>
    </r>
    <r>
      <rPr>
        <i/>
        <sz val="12"/>
        <rFont val="Arial"/>
        <family val="2"/>
      </rPr>
      <t>Ex. Motor, valve, gearbox.</t>
    </r>
  </si>
  <si>
    <t>Potential Failure Mode(s)</t>
  </si>
  <si>
    <r>
      <t xml:space="preserve">The question here is, how could the component being examined fail.  </t>
    </r>
    <r>
      <rPr>
        <i/>
        <sz val="12"/>
        <rFont val="Arial"/>
        <family val="2"/>
      </rPr>
      <t>Ex. Cracked Rotor Bar, Broken Impeller, Out of balance Rotor</t>
    </r>
  </si>
  <si>
    <r>
      <t xml:space="preserve">Describe what will happen if the failure described in the previous columns occur. </t>
    </r>
    <r>
      <rPr>
        <i/>
        <sz val="12"/>
        <rFont val="Arial"/>
        <family val="2"/>
      </rPr>
      <t>Ex. No product, produces poor quality</t>
    </r>
  </si>
  <si>
    <r>
      <t xml:space="preserve">Try to anticipate the cause of the failure mode described. </t>
    </r>
    <r>
      <rPr>
        <i/>
        <sz val="12"/>
        <rFont val="Arial"/>
        <family val="2"/>
      </rPr>
      <t>Ex. Inadequate Lubrication, Inefficient cooling, Over pressure</t>
    </r>
  </si>
  <si>
    <t>Current Controls</t>
  </si>
  <si>
    <r>
      <t xml:space="preserve">What are we doing now (the current state) that prevents, mitigates or detects the previous cause. </t>
    </r>
    <r>
      <rPr>
        <i/>
        <sz val="12"/>
        <rFont val="Arial"/>
        <family val="2"/>
      </rPr>
      <t>Ex. PM or IR inspection</t>
    </r>
  </si>
  <si>
    <t>Current Process Known Frequency</t>
  </si>
  <si>
    <t>How often is the current control taking place? This helps the team adjust frequency and find overlapping PMs etc.</t>
  </si>
  <si>
    <t>Risk Assessment</t>
  </si>
  <si>
    <t>Recommended Improvements/Actions</t>
  </si>
  <si>
    <t>If necessary, what applicable and effective task can be assigned in order to lower the risk associated with this failure?  Refer to the Classical RCM Decision diagram.</t>
  </si>
  <si>
    <t>Responsibility/Date</t>
  </si>
  <si>
    <t>This column is for assigning the responsibility for the Recommended Actions and track the status of these items to completion.</t>
  </si>
  <si>
    <t>Obtain assembly drawing showing major components and general arrangement</t>
  </si>
  <si>
    <t>Pull work order history for this unit and sibling units used in same service (best format is to export to excel)</t>
  </si>
  <si>
    <t>Obtain outage / downtime history or this unit and sibling units used in same service</t>
  </si>
  <si>
    <t>Select Team Personnel (all should have experience with this or similar equipment. An hourly person with direct knowledge of the equipment is of more value than an inexperienced supervisor)</t>
  </si>
  <si>
    <t>5a</t>
  </si>
  <si>
    <t>Operator or Operations supervisor</t>
  </si>
  <si>
    <t>5b</t>
  </si>
  <si>
    <t>Mechanic or Mechanical Craft supervisor</t>
  </si>
  <si>
    <t>5c</t>
  </si>
  <si>
    <t>Electrical and / or Instrument  Craft or supervisor</t>
  </si>
  <si>
    <t>5d</t>
  </si>
  <si>
    <t>The reliability engineer most familiar with (or responsible for) the equipment</t>
  </si>
  <si>
    <t>5e</t>
  </si>
  <si>
    <t>The PdM inspector or supervisor who is most familiar with the PM and PdM performed on the equipment</t>
  </si>
  <si>
    <t>5f</t>
  </si>
  <si>
    <t>SFMEA facilitator</t>
  </si>
  <si>
    <t>From the CMMS and the PdM software assemble a list of all of the PMs and PdM performed on the equipment (get copies of PMs that do not have descriptive titles) (2 years)</t>
  </si>
  <si>
    <t>Copies of any previous failure analysis or major repair documents</t>
  </si>
  <si>
    <t>Copies of any OEM manuals</t>
  </si>
  <si>
    <t>Obtain any equipment specific operator checklist items or SOPs, key operational set-points/parameters, and regulatory requirements</t>
  </si>
  <si>
    <t>A copy of the BOM or the equipment hierarchy from the CMMS (some means to get a list of the major subassemblies and components)</t>
  </si>
  <si>
    <t>Make provisions for anyone who has not really looked at the equipment hard to get a look at it (walk through with a knowledgeable person)</t>
  </si>
  <si>
    <t>If the severity, occurrence and detection scales are "calibrated" already, print poster sized copies or hand out sized copies of these criteria. If not yet "calibrated", provide these as soon as this is complete.</t>
  </si>
  <si>
    <t>DESCRIPTION</t>
  </si>
  <si>
    <t>LOCATION</t>
  </si>
  <si>
    <t>DOCUMENTATION</t>
  </si>
  <si>
    <t>VALIDATED</t>
  </si>
  <si>
    <t>ITEM #</t>
  </si>
  <si>
    <t>CRAFT</t>
  </si>
  <si>
    <t>PROCEDURE / 
TASK #</t>
  </si>
  <si>
    <t>PLANT:</t>
  </si>
  <si>
    <t>PREPARED BY:</t>
  </si>
  <si>
    <t>ANALYSTS:</t>
  </si>
  <si>
    <t>APPROVED BY:</t>
  </si>
  <si>
    <t>Running</t>
  </si>
  <si>
    <t>Partial</t>
  </si>
  <si>
    <t>Shutdown</t>
  </si>
  <si>
    <t>PdM</t>
  </si>
  <si>
    <t>PMI</t>
  </si>
  <si>
    <t>PMR</t>
  </si>
  <si>
    <t>Craft</t>
  </si>
  <si>
    <t>Equipment Condition</t>
  </si>
  <si>
    <t>Mechanic</t>
  </si>
  <si>
    <t>Electrician</t>
  </si>
  <si>
    <t>PdM Tech</t>
  </si>
  <si>
    <t>Operator</t>
  </si>
  <si>
    <t>Contractor</t>
  </si>
  <si>
    <t>Revision</t>
  </si>
  <si>
    <t>New</t>
  </si>
  <si>
    <t>EQUIPMENT TYPE / #</t>
  </si>
  <si>
    <t>CONTENTS</t>
  </si>
  <si>
    <t>Coversheet</t>
  </si>
  <si>
    <t>Functional Block Diagram (FBD)</t>
  </si>
  <si>
    <t>Functional Failure (F-F) Description</t>
  </si>
  <si>
    <t>Failure Modes and Effects Analysis (FMEA)</t>
  </si>
  <si>
    <t>Equipment Maintenance Plan (EMP)</t>
  </si>
  <si>
    <t>Other Recommendations</t>
  </si>
  <si>
    <t>Lead</t>
  </si>
  <si>
    <t>REV</t>
  </si>
  <si>
    <t>#</t>
  </si>
  <si>
    <t>FUNCTIONS</t>
  </si>
  <si>
    <t xml:space="preserve"> </t>
  </si>
  <si>
    <t>FUNCTIONAL FAILURES</t>
  </si>
  <si>
    <t>Original</t>
  </si>
  <si>
    <t>Checklist for FMEA Preparation</t>
  </si>
  <si>
    <t>1~20</t>
  </si>
  <si>
    <t>21~40</t>
  </si>
  <si>
    <t>41~60</t>
  </si>
  <si>
    <t>61~80</t>
  </si>
  <si>
    <t>81~100</t>
  </si>
  <si>
    <t>101~120</t>
  </si>
  <si>
    <t>121~140</t>
  </si>
  <si>
    <t>141~160</t>
  </si>
  <si>
    <t>161~180</t>
  </si>
  <si>
    <t>181~200</t>
  </si>
  <si>
    <t>201~220</t>
  </si>
  <si>
    <t>221~240</t>
  </si>
  <si>
    <t>241~260</t>
  </si>
  <si>
    <t>261~280</t>
  </si>
  <si>
    <t>281~300</t>
  </si>
  <si>
    <t>&gt;300</t>
  </si>
  <si>
    <t>Count</t>
  </si>
  <si>
    <t>Before FMEA Process</t>
  </si>
  <si>
    <t>After FMEA Process</t>
  </si>
  <si>
    <t>Before Cumm %</t>
  </si>
  <si>
    <t>After Cumm %</t>
  </si>
  <si>
    <t>FMEA RPN Chart</t>
  </si>
  <si>
    <t>Index #</t>
  </si>
  <si>
    <t>0010</t>
  </si>
  <si>
    <t>0020</t>
  </si>
  <si>
    <t>0030</t>
  </si>
  <si>
    <t>0040</t>
  </si>
  <si>
    <t>0050</t>
  </si>
  <si>
    <t>0060</t>
  </si>
  <si>
    <t>0070</t>
  </si>
  <si>
    <t>0080</t>
  </si>
  <si>
    <t>0090</t>
  </si>
  <si>
    <t>0100</t>
  </si>
  <si>
    <t>0110</t>
  </si>
  <si>
    <t>0120</t>
  </si>
  <si>
    <t>0130</t>
  </si>
  <si>
    <t>0140</t>
  </si>
  <si>
    <t>0150</t>
  </si>
  <si>
    <t>0160</t>
  </si>
  <si>
    <t>0170</t>
  </si>
  <si>
    <t>0180</t>
  </si>
  <si>
    <t>0190</t>
  </si>
  <si>
    <t>0200</t>
  </si>
  <si>
    <t>0210</t>
  </si>
  <si>
    <t>0220</t>
  </si>
  <si>
    <t>0230</t>
  </si>
  <si>
    <t>0240</t>
  </si>
  <si>
    <t>0250</t>
  </si>
  <si>
    <t>0260</t>
  </si>
  <si>
    <t>0270</t>
  </si>
  <si>
    <t>0280</t>
  </si>
  <si>
    <t>0290</t>
  </si>
  <si>
    <t>0300</t>
  </si>
  <si>
    <t>0310</t>
  </si>
  <si>
    <t>0320</t>
  </si>
  <si>
    <t>0330</t>
  </si>
  <si>
    <t>0340</t>
  </si>
  <si>
    <t>0350</t>
  </si>
  <si>
    <t>0360</t>
  </si>
  <si>
    <t>0370</t>
  </si>
  <si>
    <t>0380</t>
  </si>
  <si>
    <t>0390</t>
  </si>
  <si>
    <t>0400</t>
  </si>
  <si>
    <t>0410</t>
  </si>
  <si>
    <t>0420</t>
  </si>
  <si>
    <t>0430</t>
  </si>
  <si>
    <t>0440</t>
  </si>
  <si>
    <t>0450</t>
  </si>
  <si>
    <t>0460</t>
  </si>
  <si>
    <t>0470</t>
  </si>
  <si>
    <t>0480</t>
  </si>
  <si>
    <t>0490</t>
  </si>
  <si>
    <t>0500</t>
  </si>
  <si>
    <t>0510</t>
  </si>
  <si>
    <t>0520</t>
  </si>
  <si>
    <t>0530</t>
  </si>
  <si>
    <t>0540</t>
  </si>
  <si>
    <t>0550</t>
  </si>
  <si>
    <t>0560</t>
  </si>
  <si>
    <t>0570</t>
  </si>
  <si>
    <t>0580</t>
  </si>
  <si>
    <t>0590</t>
  </si>
  <si>
    <t>0600</t>
  </si>
  <si>
    <t>0610</t>
  </si>
  <si>
    <t>0620</t>
  </si>
  <si>
    <t>0630</t>
  </si>
  <si>
    <t>0640</t>
  </si>
  <si>
    <t>0650</t>
  </si>
  <si>
    <t>0660</t>
  </si>
  <si>
    <t>0670</t>
  </si>
  <si>
    <t>0680</t>
  </si>
  <si>
    <t>0690</t>
  </si>
  <si>
    <t>0700</t>
  </si>
  <si>
    <t>0710</t>
  </si>
  <si>
    <t>0720</t>
  </si>
  <si>
    <t>0730</t>
  </si>
  <si>
    <t>0740</t>
  </si>
  <si>
    <t>0750</t>
  </si>
  <si>
    <t>0760</t>
  </si>
  <si>
    <t>0770</t>
  </si>
  <si>
    <t>0780</t>
  </si>
  <si>
    <t>0790</t>
  </si>
  <si>
    <t>0800</t>
  </si>
  <si>
    <t>0810</t>
  </si>
  <si>
    <t>0820</t>
  </si>
  <si>
    <t>0830</t>
  </si>
  <si>
    <t>0840</t>
  </si>
  <si>
    <t>0850</t>
  </si>
  <si>
    <t>0860</t>
  </si>
  <si>
    <t>0870</t>
  </si>
  <si>
    <t>0880</t>
  </si>
  <si>
    <t>0890</t>
  </si>
  <si>
    <t>0900</t>
  </si>
  <si>
    <t>0910</t>
  </si>
  <si>
    <t>0920</t>
  </si>
  <si>
    <t>0930</t>
  </si>
  <si>
    <t>0940</t>
  </si>
  <si>
    <t>0950</t>
  </si>
  <si>
    <t>0960</t>
  </si>
  <si>
    <t>0970</t>
  </si>
  <si>
    <t>0980</t>
  </si>
  <si>
    <t>0990</t>
  </si>
  <si>
    <t>1000</t>
  </si>
  <si>
    <t>1010</t>
  </si>
  <si>
    <t>1020</t>
  </si>
  <si>
    <t>1030</t>
  </si>
  <si>
    <t>1040</t>
  </si>
  <si>
    <t>1050</t>
  </si>
  <si>
    <t>1060</t>
  </si>
  <si>
    <t>1070</t>
  </si>
  <si>
    <t>1080</t>
  </si>
  <si>
    <t>1090</t>
  </si>
  <si>
    <t>1100</t>
  </si>
  <si>
    <t>1110</t>
  </si>
  <si>
    <t>1120</t>
  </si>
  <si>
    <t>1130</t>
  </si>
  <si>
    <t>1140</t>
  </si>
  <si>
    <t>1150</t>
  </si>
  <si>
    <t>1160</t>
  </si>
  <si>
    <t>1170</t>
  </si>
  <si>
    <t>1180</t>
  </si>
  <si>
    <t>1190</t>
  </si>
  <si>
    <t>1200</t>
  </si>
  <si>
    <t>1210</t>
  </si>
  <si>
    <t>1220</t>
  </si>
  <si>
    <t>1230</t>
  </si>
  <si>
    <t>1240</t>
  </si>
  <si>
    <t>1250</t>
  </si>
  <si>
    <t>1260</t>
  </si>
  <si>
    <t>1270</t>
  </si>
  <si>
    <t>1280</t>
  </si>
  <si>
    <t>1290</t>
  </si>
  <si>
    <t>1300</t>
  </si>
  <si>
    <t>1310</t>
  </si>
  <si>
    <t>1320</t>
  </si>
  <si>
    <t>1330</t>
  </si>
  <si>
    <t>1340</t>
  </si>
  <si>
    <t>1350</t>
  </si>
  <si>
    <t>1360</t>
  </si>
  <si>
    <t>1370</t>
  </si>
  <si>
    <t>1380</t>
  </si>
  <si>
    <t>1390</t>
  </si>
  <si>
    <t>1400</t>
  </si>
  <si>
    <t>1410</t>
  </si>
  <si>
    <t>1420</t>
  </si>
  <si>
    <t>1430</t>
  </si>
  <si>
    <t>1440</t>
  </si>
  <si>
    <t>1450</t>
  </si>
  <si>
    <t>1460</t>
  </si>
  <si>
    <t>1470</t>
  </si>
  <si>
    <t>1480</t>
  </si>
  <si>
    <t>1490</t>
  </si>
  <si>
    <t>1500</t>
  </si>
  <si>
    <t>1510</t>
  </si>
  <si>
    <t>1520</t>
  </si>
  <si>
    <t>1530</t>
  </si>
  <si>
    <t>1540</t>
  </si>
  <si>
    <t>1550</t>
  </si>
  <si>
    <t>1560</t>
  </si>
  <si>
    <t>1570</t>
  </si>
  <si>
    <t>1580</t>
  </si>
  <si>
    <t>1590</t>
  </si>
  <si>
    <t>1600</t>
  </si>
  <si>
    <t>1610</t>
  </si>
  <si>
    <t>1620</t>
  </si>
  <si>
    <t>1630</t>
  </si>
  <si>
    <t>1640</t>
  </si>
  <si>
    <t>1650</t>
  </si>
  <si>
    <t>1660</t>
  </si>
  <si>
    <t>1670</t>
  </si>
  <si>
    <t>1680</t>
  </si>
  <si>
    <t>1690</t>
  </si>
  <si>
    <t>1700</t>
  </si>
  <si>
    <t>1710</t>
  </si>
  <si>
    <t>1720</t>
  </si>
  <si>
    <t>1730</t>
  </si>
  <si>
    <t>1740</t>
  </si>
  <si>
    <t>1750</t>
  </si>
  <si>
    <t>1760</t>
  </si>
  <si>
    <t>1770</t>
  </si>
  <si>
    <t>1780</t>
  </si>
  <si>
    <t>1790</t>
  </si>
  <si>
    <t>1800</t>
  </si>
  <si>
    <t>1810</t>
  </si>
  <si>
    <t>1820</t>
  </si>
  <si>
    <t>1830</t>
  </si>
  <si>
    <t>1840</t>
  </si>
  <si>
    <t>1850</t>
  </si>
  <si>
    <t>1860</t>
  </si>
  <si>
    <t>1870</t>
  </si>
  <si>
    <t>1880</t>
  </si>
  <si>
    <t>1890</t>
  </si>
  <si>
    <t>1900</t>
  </si>
  <si>
    <t>1910</t>
  </si>
  <si>
    <t>1920</t>
  </si>
  <si>
    <t>1930</t>
  </si>
  <si>
    <t>1940</t>
  </si>
  <si>
    <t>1950</t>
  </si>
  <si>
    <t>1960</t>
  </si>
  <si>
    <t>1970</t>
  </si>
  <si>
    <t>1980</t>
  </si>
  <si>
    <t>1990</t>
  </si>
  <si>
    <t>2000</t>
  </si>
  <si>
    <t>2010</t>
  </si>
  <si>
    <t>2020</t>
  </si>
  <si>
    <t>2030</t>
  </si>
  <si>
    <t>2040</t>
  </si>
  <si>
    <t>2050</t>
  </si>
  <si>
    <t>2060</t>
  </si>
  <si>
    <t>2070</t>
  </si>
  <si>
    <t>2080</t>
  </si>
  <si>
    <t>2090</t>
  </si>
  <si>
    <t>2100</t>
  </si>
  <si>
    <t>2110</t>
  </si>
  <si>
    <t>2120</t>
  </si>
  <si>
    <t>2130</t>
  </si>
  <si>
    <t>2140</t>
  </si>
  <si>
    <t>2150</t>
  </si>
  <si>
    <t>2160</t>
  </si>
  <si>
    <t>2170</t>
  </si>
  <si>
    <t>2180</t>
  </si>
  <si>
    <t>2190</t>
  </si>
  <si>
    <t>2200</t>
  </si>
  <si>
    <t>2210</t>
  </si>
  <si>
    <t>2220</t>
  </si>
  <si>
    <t>2230</t>
  </si>
  <si>
    <t>2240</t>
  </si>
  <si>
    <t>2250</t>
  </si>
  <si>
    <t>2260</t>
  </si>
  <si>
    <t>2270</t>
  </si>
  <si>
    <t>2280</t>
  </si>
  <si>
    <t>2290</t>
  </si>
  <si>
    <t>2300</t>
  </si>
  <si>
    <t>2310</t>
  </si>
  <si>
    <t>2320</t>
  </si>
  <si>
    <t>2330</t>
  </si>
  <si>
    <t>2340</t>
  </si>
  <si>
    <t>2350</t>
  </si>
  <si>
    <t>2360</t>
  </si>
  <si>
    <t>2370</t>
  </si>
  <si>
    <t>2380</t>
  </si>
  <si>
    <t>2390</t>
  </si>
  <si>
    <t>2400</t>
  </si>
  <si>
    <t>2410</t>
  </si>
  <si>
    <t>2420</t>
  </si>
  <si>
    <t>2430</t>
  </si>
  <si>
    <t>2440</t>
  </si>
  <si>
    <t>2450</t>
  </si>
  <si>
    <t>2460</t>
  </si>
  <si>
    <t>2470</t>
  </si>
  <si>
    <t>2480</t>
  </si>
  <si>
    <t>2490</t>
  </si>
  <si>
    <t>2500</t>
  </si>
  <si>
    <t>PMA</t>
  </si>
  <si>
    <t>PML</t>
  </si>
  <si>
    <t>PMC</t>
  </si>
  <si>
    <t>CAL</t>
  </si>
  <si>
    <t>FMEA Index #</t>
  </si>
  <si>
    <t>PM Task</t>
  </si>
  <si>
    <t>Vibration</t>
  </si>
  <si>
    <t>PM Required</t>
  </si>
  <si>
    <t>Thermography - Electrical</t>
  </si>
  <si>
    <t>Thermography - Mechanical (rotating)</t>
  </si>
  <si>
    <t>Thermography - Stationary (non-rotating)</t>
  </si>
  <si>
    <t>Ultrasound - Electrical</t>
  </si>
  <si>
    <t>Ultrasound - Mechanical (rotating)</t>
  </si>
  <si>
    <t>Ultrasound - Stationary (non-rotating)</t>
  </si>
  <si>
    <t>Motor Circuit Analysis On-line</t>
  </si>
  <si>
    <t>Motor Circuit Analysis Off-Line</t>
  </si>
  <si>
    <t>Lubrication Analysis</t>
  </si>
  <si>
    <t>VT (visual testing)</t>
  </si>
  <si>
    <t>UT (pulse echo ultrasound)</t>
  </si>
  <si>
    <t>PT (dye penetrant)</t>
  </si>
  <si>
    <t>MT (magnetic particle)</t>
  </si>
  <si>
    <t>ET (eddy current)</t>
  </si>
  <si>
    <t>RT (radiographic)</t>
  </si>
  <si>
    <t>API 510 (pressure vessels)</t>
  </si>
  <si>
    <t>API 570 (piping)</t>
  </si>
  <si>
    <t>API 653 (tanks)</t>
  </si>
  <si>
    <t>Other</t>
  </si>
  <si>
    <t>PM</t>
  </si>
  <si>
    <t>PdM Vibe</t>
  </si>
  <si>
    <t>PdM Thermography</t>
  </si>
  <si>
    <t>PdM Ultrasound</t>
  </si>
  <si>
    <t>PdM MCA</t>
  </si>
  <si>
    <t>PdM Lube</t>
  </si>
  <si>
    <t>NDE</t>
  </si>
  <si>
    <t>Freq Days</t>
  </si>
  <si>
    <t>Existing</t>
  </si>
  <si>
    <t>CRAFTSMEN 
REQD</t>
  </si>
  <si>
    <r>
      <t xml:space="preserve">Controls </t>
    </r>
    <r>
      <rPr>
        <b/>
        <u/>
        <sz val="9"/>
        <rFont val="Arial"/>
        <family val="2"/>
      </rPr>
      <t>can not</t>
    </r>
    <r>
      <rPr>
        <sz val="9"/>
        <rFont val="Arial"/>
        <family val="2"/>
      </rPr>
      <t xml:space="preserve"> detect the occurrence of a failure, or there is no control or the failure is hidden until it actually occurs.</t>
    </r>
  </si>
  <si>
    <r>
      <rPr>
        <b/>
        <u/>
        <sz val="9"/>
        <rFont val="Arial"/>
        <family val="2"/>
      </rPr>
      <t>Low</t>
    </r>
    <r>
      <rPr>
        <sz val="9"/>
        <rFont val="Arial"/>
        <family val="2"/>
      </rPr>
      <t xml:space="preserve"> chance that the control will detect if the failure occurs, </t>
    </r>
    <r>
      <rPr>
        <b/>
        <u/>
        <sz val="9"/>
        <rFont val="Arial"/>
        <family val="2"/>
      </rPr>
      <t>without advanced warning.</t>
    </r>
  </si>
  <si>
    <r>
      <rPr>
        <b/>
        <u/>
        <sz val="9"/>
        <rFont val="Arial"/>
        <family val="2"/>
      </rPr>
      <t>Moderate</t>
    </r>
    <r>
      <rPr>
        <sz val="9"/>
        <rFont val="Arial"/>
        <family val="2"/>
      </rPr>
      <t xml:space="preserve"> chance that the control will  detect if the failure occurs, </t>
    </r>
    <r>
      <rPr>
        <b/>
        <u/>
        <sz val="9"/>
        <rFont val="Arial"/>
        <family val="2"/>
      </rPr>
      <t>without advanced warning</t>
    </r>
    <r>
      <rPr>
        <sz val="9"/>
        <rFont val="Arial"/>
        <family val="2"/>
      </rPr>
      <t>.</t>
    </r>
  </si>
  <si>
    <r>
      <rPr>
        <b/>
        <u/>
        <sz val="9"/>
        <rFont val="Arial"/>
        <family val="2"/>
      </rPr>
      <t>Moderate</t>
    </r>
    <r>
      <rPr>
        <sz val="9"/>
        <rFont val="Arial"/>
        <family val="2"/>
      </rPr>
      <t xml:space="preserve"> chance that </t>
    </r>
    <r>
      <rPr>
        <b/>
        <u/>
        <sz val="9"/>
        <rFont val="Arial"/>
        <family val="2"/>
      </rPr>
      <t xml:space="preserve">PM Inspections </t>
    </r>
    <r>
      <rPr>
        <sz val="9"/>
        <rFont val="Arial"/>
        <family val="2"/>
      </rPr>
      <t xml:space="preserve">(in combination with automated control signals) will detect impending failure, </t>
    </r>
    <r>
      <rPr>
        <b/>
        <u/>
        <sz val="9"/>
        <rFont val="Arial"/>
        <family val="2"/>
      </rPr>
      <t>well before (days, weeks)</t>
    </r>
    <r>
      <rPr>
        <sz val="9"/>
        <rFont val="Arial"/>
        <family val="2"/>
      </rPr>
      <t xml:space="preserve"> occurrence.</t>
    </r>
  </si>
  <si>
    <r>
      <t xml:space="preserve">Chance that </t>
    </r>
    <r>
      <rPr>
        <b/>
        <u/>
        <sz val="9"/>
        <rFont val="Arial"/>
        <family val="2"/>
      </rPr>
      <t>Invasive PM Inspections</t>
    </r>
    <r>
      <rPr>
        <sz val="9"/>
        <rFont val="Arial"/>
        <family val="2"/>
      </rPr>
      <t xml:space="preserve"> (in combination with automated control signals) will detect impending failure, </t>
    </r>
    <r>
      <rPr>
        <b/>
        <u/>
        <sz val="9"/>
        <rFont val="Arial"/>
        <family val="2"/>
      </rPr>
      <t>long before (months)</t>
    </r>
    <r>
      <rPr>
        <sz val="9"/>
        <rFont val="Arial"/>
        <family val="2"/>
      </rPr>
      <t xml:space="preserve"> occurrence.</t>
    </r>
  </si>
  <si>
    <r>
      <t xml:space="preserve">Controls </t>
    </r>
    <r>
      <rPr>
        <b/>
        <u/>
        <sz val="9"/>
        <color rgb="FF000000"/>
        <rFont val="Arial"/>
        <family val="2"/>
      </rPr>
      <t>are likely</t>
    </r>
    <r>
      <rPr>
        <sz val="9"/>
        <color rgb="FF000000"/>
        <rFont val="Arial"/>
        <family val="2"/>
      </rPr>
      <t xml:space="preserve"> to detect a potential cause/mechanism and subsequent failure mode - </t>
    </r>
    <r>
      <rPr>
        <b/>
        <u/>
        <sz val="9"/>
        <color rgb="FF000000"/>
        <rFont val="Arial"/>
        <family val="2"/>
      </rPr>
      <t>in advance (days)</t>
    </r>
    <r>
      <rPr>
        <sz val="9"/>
        <color rgb="FF000000"/>
        <rFont val="Arial"/>
        <family val="2"/>
      </rPr>
      <t xml:space="preserve">  of normal human senses.</t>
    </r>
  </si>
  <si>
    <r>
      <t xml:space="preserve">Controls </t>
    </r>
    <r>
      <rPr>
        <b/>
        <u/>
        <sz val="9"/>
        <color rgb="FF000000"/>
        <rFont val="Arial"/>
        <family val="2"/>
      </rPr>
      <t>are likely</t>
    </r>
    <r>
      <rPr>
        <sz val="9"/>
        <color rgb="FF000000"/>
        <rFont val="Arial"/>
        <family val="2"/>
      </rPr>
      <t xml:space="preserve"> to detect a potential cause/mechanism and subsequent failure mode - </t>
    </r>
    <r>
      <rPr>
        <b/>
        <u/>
        <sz val="9"/>
        <color rgb="FF000000"/>
        <rFont val="Arial"/>
        <family val="2"/>
      </rPr>
      <t>far in advance (weeks)</t>
    </r>
    <r>
      <rPr>
        <sz val="9"/>
        <color rgb="FF000000"/>
        <rFont val="Arial"/>
        <family val="2"/>
      </rPr>
      <t xml:space="preserve"> of normal human senses.</t>
    </r>
  </si>
  <si>
    <r>
      <t xml:space="preserve">Controls will </t>
    </r>
    <r>
      <rPr>
        <b/>
        <u/>
        <sz val="9"/>
        <color rgb="FF000000"/>
        <rFont val="Arial"/>
        <family val="2"/>
      </rPr>
      <t xml:space="preserve">almost certainly </t>
    </r>
    <r>
      <rPr>
        <sz val="9"/>
        <color rgb="FF000000"/>
        <rFont val="Arial"/>
        <family val="2"/>
      </rPr>
      <t xml:space="preserve">detect a potential cause/mechanism and subsequent failure mode - </t>
    </r>
    <r>
      <rPr>
        <b/>
        <u/>
        <sz val="9"/>
        <color rgb="FF000000"/>
        <rFont val="Arial"/>
        <family val="2"/>
      </rPr>
      <t>far in advance (months)</t>
    </r>
    <r>
      <rPr>
        <sz val="9"/>
        <color rgb="FF000000"/>
        <rFont val="Arial"/>
        <family val="2"/>
      </rPr>
      <t xml:space="preserve"> of normal human senses.</t>
    </r>
  </si>
  <si>
    <r>
      <t xml:space="preserve">Very high severity ranking when a potential failure mode affects safe operation, may cause serious injury and/or involves noncompliance with government regulation </t>
    </r>
    <r>
      <rPr>
        <b/>
        <u/>
        <sz val="9"/>
        <color rgb="FF000000"/>
        <rFont val="Arial"/>
        <family val="2"/>
      </rPr>
      <t>without</t>
    </r>
    <r>
      <rPr>
        <sz val="9"/>
        <color rgb="FF000000"/>
        <rFont val="Arial"/>
        <family val="2"/>
      </rPr>
      <t xml:space="preserve"> warning.</t>
    </r>
  </si>
  <si>
    <r>
      <t xml:space="preserve">Very high severity ranking when a potential failure mode affects safe operation, may cause serious injury and/or involves noncompliance with government regulation </t>
    </r>
    <r>
      <rPr>
        <b/>
        <u/>
        <sz val="9"/>
        <color rgb="FF000000"/>
        <rFont val="Arial"/>
        <family val="2"/>
      </rPr>
      <t>with</t>
    </r>
    <r>
      <rPr>
        <sz val="9"/>
        <color rgb="FF000000"/>
        <rFont val="Arial"/>
        <family val="2"/>
      </rPr>
      <t xml:space="preserve"> warning.</t>
    </r>
  </si>
  <si>
    <t>FMEA Column Descriptions</t>
  </si>
  <si>
    <t>Failure Mode</t>
  </si>
  <si>
    <r>
      <t xml:space="preserve">PREVIOUS FREQUENCY 
</t>
    </r>
    <r>
      <rPr>
        <sz val="12"/>
        <rFont val="Arial"/>
        <family val="2"/>
      </rPr>
      <t>(DAYS)</t>
    </r>
  </si>
  <si>
    <r>
      <t xml:space="preserve">EXISTING, 
REVISION
</t>
    </r>
    <r>
      <rPr>
        <sz val="12"/>
        <rFont val="Arial"/>
        <family val="2"/>
      </rPr>
      <t xml:space="preserve">or </t>
    </r>
    <r>
      <rPr>
        <b/>
        <sz val="12"/>
        <rFont val="Arial"/>
        <family val="2"/>
      </rPr>
      <t>NEW</t>
    </r>
  </si>
  <si>
    <r>
      <t xml:space="preserve">EST. TIME 
</t>
    </r>
    <r>
      <rPr>
        <sz val="12"/>
        <rFont val="Arial"/>
        <family val="2"/>
      </rPr>
      <t>(Hours)</t>
    </r>
  </si>
  <si>
    <t>FMEA TEAM</t>
  </si>
  <si>
    <t>FUNCTIONAL
FAILURE</t>
  </si>
  <si>
    <t>POTENTIAL EFFECT(S)
 OF FAILURE</t>
  </si>
  <si>
    <t xml:space="preserve">POTENTIAL CAUSE(S)
OF FAILURE </t>
  </si>
  <si>
    <t>RECOMMENDED
IMPROVEMENTS / ACTIONS</t>
  </si>
  <si>
    <t>RECOMMENDED IMPROVEMENT  FREQUENCY</t>
  </si>
  <si>
    <t>RESPONSIBILITY and DATE</t>
  </si>
  <si>
    <t>MAINTENANCE TASK DESCRIPTION</t>
  </si>
  <si>
    <r>
      <t xml:space="preserve">FREQUENCY 
</t>
    </r>
    <r>
      <rPr>
        <sz val="10"/>
        <rFont val="Arial"/>
        <family val="2"/>
      </rPr>
      <t>(DAYS)</t>
    </r>
  </si>
  <si>
    <r>
      <t xml:space="preserve">EQUIPMENT CONDITION
</t>
    </r>
    <r>
      <rPr>
        <sz val="10"/>
        <rFont val="Arial"/>
        <family val="2"/>
      </rPr>
      <t>(Running, Partial, Shutdown, Cold Shutdown)</t>
    </r>
  </si>
  <si>
    <t>SPECIAL TOOLS, MATERIALS
or
REMARKS</t>
  </si>
  <si>
    <t>Catastrophic
without warning</t>
  </si>
  <si>
    <t>Hazardous 
with warning</t>
  </si>
  <si>
    <t xml:space="preserve">Low
Chance to detect </t>
  </si>
  <si>
    <t>Moderate
Chance to Detect</t>
  </si>
  <si>
    <t>High Advanced
Human Detection</t>
  </si>
  <si>
    <t>Moderate
PM Detection</t>
  </si>
  <si>
    <t>High Invasive
PM Detection</t>
  </si>
  <si>
    <t>Remote Advanced
PdM Detection</t>
  </si>
  <si>
    <t>Moderate Advanced
PdM Detection</t>
  </si>
  <si>
    <t>High Advanced
PdM Detection</t>
  </si>
  <si>
    <r>
      <t>Severity:</t>
    </r>
    <r>
      <rPr>
        <sz val="12"/>
        <rFont val="Arial"/>
        <family val="2"/>
      </rPr>
      <t xml:space="preserve"> Estimate the consequences of the failure using a predetermined scale ranking severity in increasing order.  </t>
    </r>
    <r>
      <rPr>
        <b/>
        <sz val="12"/>
        <rFont val="Arial"/>
        <family val="2"/>
      </rPr>
      <t xml:space="preserve">Occurrence: </t>
    </r>
    <r>
      <rPr>
        <sz val="12"/>
        <rFont val="Arial"/>
        <family val="2"/>
      </rPr>
      <t xml:space="preserve"> Estimate the likelihood that the failure will occur using a previously defined evaluation scale (lowest # - lowest probability of occurrence).  </t>
    </r>
    <r>
      <rPr>
        <b/>
        <sz val="12"/>
        <rFont val="Arial"/>
        <family val="2"/>
      </rPr>
      <t>Detection:</t>
    </r>
    <r>
      <rPr>
        <sz val="12"/>
        <rFont val="Arial"/>
        <family val="2"/>
      </rPr>
      <t xml:space="preserve"> Estimate the ability to predict the failure using a predetermined scale (lowest # - highest probabililty that the failure mode will be detected before functional failure).  </t>
    </r>
    <r>
      <rPr>
        <b/>
        <sz val="12"/>
        <rFont val="Arial"/>
        <family val="2"/>
      </rPr>
      <t>RPN (Risk Priority Number):</t>
    </r>
    <r>
      <rPr>
        <sz val="12"/>
        <rFont val="Arial"/>
        <family val="2"/>
      </rPr>
      <t xml:space="preserve"> The combination of the Severity, Occurrence and Detection numbers provides a relative priority to each failure mode.  This helps prioritize improvement and build business cases. </t>
    </r>
  </si>
  <si>
    <t>COMPLETED?</t>
  </si>
  <si>
    <t>RANK</t>
  </si>
  <si>
    <t>EFFECT</t>
  </si>
  <si>
    <t>CRITERIA: SEVERITY OF EFFECT</t>
  </si>
  <si>
    <t>FAILURE RATES</t>
  </si>
  <si>
    <t>PROBABILITY OF FAILURE</t>
  </si>
  <si>
    <t>SEVERITY CRITERIA</t>
  </si>
  <si>
    <t>OCCURRENCE CRITERIA</t>
  </si>
  <si>
    <t>DETECTION</t>
  </si>
  <si>
    <t>CRITERIA</t>
  </si>
  <si>
    <t>DETECTION CRITERIA (Relation to PF curve)</t>
  </si>
  <si>
    <t>ASSET ID #</t>
  </si>
  <si>
    <t>DEPARTMENT</t>
  </si>
  <si>
    <t>BUILDING</t>
  </si>
  <si>
    <t>LOCATION / RM #</t>
  </si>
  <si>
    <t>SHORT DESCRIPTION</t>
  </si>
  <si>
    <t>COMMENTS</t>
  </si>
  <si>
    <t>NUMBER OF SIMILAR ASSETS BEING EVALUATED</t>
  </si>
  <si>
    <t>GROUP</t>
  </si>
  <si>
    <t>NAME</t>
  </si>
  <si>
    <t>PREPARED BY</t>
  </si>
  <si>
    <t>COMPLETION DATE</t>
  </si>
  <si>
    <t>RECOMMENDATIONS</t>
  </si>
  <si>
    <t>FMEA INDEX #</t>
  </si>
  <si>
    <t>REDUNDANCY FEATURES</t>
  </si>
  <si>
    <t>PROTECTION FEATURES</t>
  </si>
  <si>
    <t>KEY CONTROL FEATURES</t>
  </si>
  <si>
    <t>System Description</t>
  </si>
  <si>
    <t>Cold Shutdown</t>
  </si>
  <si>
    <t>EQUIPMENT-FUNCTIONAL FAILURE MATRIX</t>
  </si>
  <si>
    <t>No.</t>
  </si>
  <si>
    <t>EQUIPMENT (OR COMPONENT)</t>
  </si>
  <si>
    <t>A</t>
  </si>
  <si>
    <t>B</t>
  </si>
  <si>
    <t>C</t>
  </si>
  <si>
    <t>D</t>
  </si>
  <si>
    <t>E</t>
  </si>
  <si>
    <t>F</t>
  </si>
  <si>
    <t>G</t>
  </si>
  <si>
    <t>H</t>
  </si>
  <si>
    <t>I</t>
  </si>
  <si>
    <t>J</t>
  </si>
  <si>
    <t>K</t>
  </si>
  <si>
    <t>L</t>
  </si>
  <si>
    <t>M</t>
  </si>
  <si>
    <r>
      <rPr>
        <b/>
        <sz val="10"/>
        <rFont val="Arial"/>
        <family val="2"/>
      </rPr>
      <t>Note:</t>
    </r>
    <r>
      <rPr>
        <sz val="10"/>
        <rFont val="Arial"/>
        <family val="2"/>
      </rPr>
      <t xml:space="preserve">  "X" indicates applicable, a number indicates applicable and the same functional failure as identified by that number.</t>
    </r>
  </si>
  <si>
    <t>N</t>
  </si>
  <si>
    <t>O</t>
  </si>
  <si>
    <t>P</t>
  </si>
  <si>
    <t>Q</t>
  </si>
  <si>
    <t>R</t>
  </si>
  <si>
    <t>Equipment - Functional Failure (E-FF) Matrix</t>
  </si>
  <si>
    <t>Client</t>
  </si>
  <si>
    <t>Asset / System Description</t>
  </si>
  <si>
    <r>
      <t xml:space="preserve">RISK EVALUATION - Measure of Potential Risk, </t>
    </r>
    <r>
      <rPr>
        <b/>
        <i/>
        <sz val="14"/>
        <color theme="1"/>
        <rFont val="Arial"/>
        <family val="2"/>
      </rPr>
      <t>R</t>
    </r>
  </si>
  <si>
    <t>RISK EVALUATION - Risk Priority Number (RPN)</t>
  </si>
  <si>
    <t>Table 1: Risk Matrix (Severity x Probability of Occurrence)</t>
  </si>
  <si>
    <r>
      <t>Table 2: Risk Matrix (</t>
    </r>
    <r>
      <rPr>
        <b/>
        <i/>
        <sz val="14"/>
        <color theme="1"/>
        <rFont val="Arial"/>
        <family val="2"/>
      </rPr>
      <t>R</t>
    </r>
    <r>
      <rPr>
        <b/>
        <sz val="14"/>
        <color theme="1"/>
        <rFont val="Arial"/>
        <family val="2"/>
      </rPr>
      <t xml:space="preserve"> x Probability of Detection)</t>
    </r>
  </si>
  <si>
    <t>Probability of Occurrence</t>
  </si>
  <si>
    <t>Probability of Detection</t>
  </si>
  <si>
    <t>Severity</t>
  </si>
  <si>
    <t>40 - 100</t>
  </si>
  <si>
    <t>High: Require Risk Control Actions</t>
  </si>
  <si>
    <t>16 - 36</t>
  </si>
  <si>
    <t>Medium: Reduce Risk to as Low as Reasonably Practical</t>
  </si>
  <si>
    <t>4 - 12</t>
  </si>
  <si>
    <t>Low: Acceptable Risk</t>
  </si>
  <si>
    <t>192 - 1000</t>
  </si>
  <si>
    <t>72 - 160</t>
  </si>
  <si>
    <t>8 - 64</t>
  </si>
  <si>
    <t>Primary Risk Number (R)</t>
  </si>
  <si>
    <t>Safety</t>
  </si>
  <si>
    <t>Fatality</t>
  </si>
  <si>
    <t>Severe Injury,
Permanent Disability</t>
  </si>
  <si>
    <t>OSHA Recordable Injury,
Restricted Duty</t>
  </si>
  <si>
    <t>First Aid Injury,
Minor Safety Event</t>
  </si>
  <si>
    <t>No Impact</t>
  </si>
  <si>
    <t>Severe Impact - major spill/release</t>
  </si>
  <si>
    <t>Moderate Reversible Effect,
Reportable Permit Violation</t>
  </si>
  <si>
    <t>Minor Short-Term Effect,
Reportable spill/release</t>
  </si>
  <si>
    <t>Non-reportable spill</t>
  </si>
  <si>
    <t>N/A</t>
  </si>
  <si>
    <t>&gt; $1,000,000 business impact, market shortage, &gt; 3 day sof production downtime</t>
  </si>
  <si>
    <t>$500,000, internal product shortage (in network), 2-3 days of production downtime</t>
  </si>
  <si>
    <t>$300,000, internal product shortage (within site), 1-2 days of production downtime</t>
  </si>
  <si>
    <t>$100,000, internal schedule constraint or disruption, 1 day of production downtime</t>
  </si>
  <si>
    <t>&lt; $50,000, no production downtime</t>
  </si>
  <si>
    <t>Effect</t>
  </si>
  <si>
    <t>Extreme Impact</t>
  </si>
  <si>
    <t>High Impact</t>
  </si>
  <si>
    <t>Moderate Impact</t>
  </si>
  <si>
    <t>Low Impact</t>
  </si>
  <si>
    <t>Minimal Impact</t>
  </si>
  <si>
    <t>Rank</t>
  </si>
  <si>
    <r>
      <rPr>
        <b/>
        <i/>
        <u/>
        <sz val="9"/>
        <color theme="1"/>
        <rFont val="Calibri"/>
        <family val="2"/>
        <scheme val="minor"/>
      </rPr>
      <t>Critical/Severe</t>
    </r>
    <r>
      <rPr>
        <sz val="9"/>
        <color theme="1"/>
        <rFont val="Calibri"/>
        <family val="2"/>
        <scheme val="minor"/>
      </rPr>
      <t xml:space="preserve"> impact to product quality, customer safety, or regulatory commitments; Market Recall; Level 1 Quality Event</t>
    </r>
  </si>
  <si>
    <r>
      <rPr>
        <b/>
        <i/>
        <sz val="9"/>
        <color theme="1"/>
        <rFont val="Calibri"/>
        <family val="2"/>
        <scheme val="minor"/>
      </rPr>
      <t>Major,</t>
    </r>
    <r>
      <rPr>
        <sz val="9"/>
        <color theme="1"/>
        <rFont val="Calibri"/>
        <family val="2"/>
        <scheme val="minor"/>
      </rPr>
      <t xml:space="preserve"> Potential or possible risk to product quality, customer safety, o reregulatory commitments; Regulatory Observation; Level 2 Quality Event</t>
    </r>
  </si>
  <si>
    <r>
      <rPr>
        <b/>
        <i/>
        <sz val="9"/>
        <color theme="1"/>
        <rFont val="Calibri"/>
        <family val="2"/>
        <scheme val="minor"/>
      </rPr>
      <t>Minor,</t>
    </r>
    <r>
      <rPr>
        <sz val="9"/>
        <color theme="1"/>
        <rFont val="Calibri"/>
        <family val="2"/>
        <scheme val="minor"/>
      </rPr>
      <t xml:space="preserve"> Quality system event, No risk to product quality, customer safety, or regulatory commitments; Level 3 Quality Event</t>
    </r>
  </si>
  <si>
    <r>
      <rPr>
        <b/>
        <i/>
        <sz val="9"/>
        <color theme="1"/>
        <rFont val="Calibri"/>
        <family val="2"/>
        <scheme val="minor"/>
      </rPr>
      <t>No Impact</t>
    </r>
    <r>
      <rPr>
        <sz val="9"/>
        <color theme="1"/>
        <rFont val="Calibri"/>
        <family val="2"/>
        <scheme val="minor"/>
      </rPr>
      <t>, No Risk to product quality, custoemr safety, or regulatory commitments</t>
    </r>
  </si>
  <si>
    <r>
      <rPr>
        <b/>
        <i/>
        <sz val="8"/>
        <color rgb="FFFFFFFF"/>
        <rFont val="Arial"/>
        <family val="2"/>
      </rPr>
      <t>and/or</t>
    </r>
    <r>
      <rPr>
        <b/>
        <sz val="9"/>
        <color rgb="FFFFFFFF"/>
        <rFont val="Arial"/>
        <family val="2"/>
      </rPr>
      <t xml:space="preserve"> Environmental</t>
    </r>
  </si>
  <si>
    <r>
      <rPr>
        <b/>
        <i/>
        <sz val="8"/>
        <color rgb="FFFFFFFF"/>
        <rFont val="Arial"/>
        <family val="2"/>
      </rPr>
      <t xml:space="preserve">and/or </t>
    </r>
    <r>
      <rPr>
        <b/>
        <sz val="9"/>
        <color rgb="FFFFFFFF"/>
        <rFont val="Arial"/>
        <family val="2"/>
      </rPr>
      <t>Quality</t>
    </r>
  </si>
  <si>
    <r>
      <rPr>
        <b/>
        <sz val="8"/>
        <color rgb="FFFFFFFF"/>
        <rFont val="Arial"/>
        <family val="2"/>
      </rPr>
      <t>and/or</t>
    </r>
    <r>
      <rPr>
        <b/>
        <sz val="9"/>
        <color rgb="FFFFFFFF"/>
        <rFont val="Arial"/>
        <family val="2"/>
      </rPr>
      <t xml:space="preserve"> Business</t>
    </r>
  </si>
  <si>
    <t>Risk Assessment (RA) Criteria</t>
  </si>
  <si>
    <t>Risk Matrices</t>
  </si>
  <si>
    <t>Glossary (FMEA Column Descriptions)</t>
  </si>
  <si>
    <t>1 - 15</t>
  </si>
  <si>
    <t>1 - 70</t>
  </si>
  <si>
    <t>No
Ability to Detect</t>
  </si>
  <si>
    <t>Remote
Chance to Detect</t>
  </si>
  <si>
    <r>
      <rPr>
        <b/>
        <u/>
        <sz val="9"/>
        <rFont val="Arial"/>
        <family val="2"/>
      </rPr>
      <t>High</t>
    </r>
    <r>
      <rPr>
        <sz val="9"/>
        <rFont val="Arial"/>
        <family val="2"/>
      </rPr>
      <t xml:space="preserve"> chance that </t>
    </r>
    <r>
      <rPr>
        <b/>
        <u/>
        <sz val="9"/>
        <rFont val="Arial"/>
        <family val="2"/>
      </rPr>
      <t>normal human senses</t>
    </r>
    <r>
      <rPr>
        <sz val="9"/>
        <rFont val="Arial"/>
        <family val="2"/>
      </rPr>
      <t xml:space="preserve"> (in combination with automated control signals (will detect impending failure, but </t>
    </r>
    <r>
      <rPr>
        <b/>
        <u/>
        <sz val="9"/>
        <rFont val="Arial"/>
        <family val="2"/>
      </rPr>
      <t>only shortly (hours) before</t>
    </r>
    <r>
      <rPr>
        <sz val="9"/>
        <rFont val="Arial"/>
        <family val="2"/>
      </rPr>
      <t xml:space="preserve"> occurrence.</t>
    </r>
  </si>
  <si>
    <t>Potential Effect(s) of Failure</t>
  </si>
  <si>
    <t>Potential Causes of Failure</t>
  </si>
  <si>
    <t>Obtain Electrical / Instrument  drawing showing arrangement of interlocks, permissives, related switches, contacts, and transducers</t>
  </si>
  <si>
    <t>Item operable, but Comfort/Convenience item(s) inoperable. Customer experiences dissatisfied.</t>
  </si>
  <si>
    <t>Item operable, but Comfort/Convenience item(s) operable at reduced level of performance. Customer experiences some dissatisfaction.</t>
  </si>
  <si>
    <t>Annoying. No System degradation.</t>
  </si>
  <si>
    <t>Hardly any effect. Qualified (discriminating) personnel are able to realize a failure has occurred.</t>
  </si>
  <si>
    <t>No noticeable effect. Unable to realize a failure has occurred.</t>
  </si>
  <si>
    <t>#.0 FUNCTIONS</t>
  </si>
  <si>
    <t>To add another line above, select cell above and press "TAB"</t>
  </si>
  <si>
    <t>Asset FF's</t>
  </si>
  <si>
    <t>SEV
(AS IS)</t>
  </si>
  <si>
    <t>OCC
(AS IS)</t>
  </si>
  <si>
    <t>DET
(AS IS)</t>
  </si>
  <si>
    <t>RPN
(AS IS)</t>
  </si>
  <si>
    <t>SEV
(TO BE)</t>
  </si>
  <si>
    <t>OCC
(TO BE)</t>
  </si>
  <si>
    <t>DET
(TO BE)</t>
  </si>
  <si>
    <t>RPN
(TO BE)</t>
  </si>
  <si>
    <t>PARENT / SYSTEM</t>
  </si>
  <si>
    <t>Task Type</t>
  </si>
  <si>
    <r>
      <t xml:space="preserve">TASK TYPE
</t>
    </r>
    <r>
      <rPr>
        <sz val="10"/>
        <rFont val="Arial"/>
        <family val="2"/>
      </rPr>
      <t>(PdM, PMI, PMR, PMA, PML, PMC, CAL)</t>
    </r>
  </si>
  <si>
    <t>Task Status</t>
  </si>
  <si>
    <t>#.# - FUNCTIONAL FAILURE</t>
  </si>
  <si>
    <t>#.0 Function</t>
  </si>
  <si>
    <t>Transfer fluids at X gpm</t>
  </si>
  <si>
    <t>Contain materials within system boundaries</t>
  </si>
  <si>
    <t>Mix materials</t>
  </si>
  <si>
    <t>Remove particulates from fluids</t>
  </si>
  <si>
    <t>Package goods</t>
  </si>
  <si>
    <t>Deliver goods to customer</t>
  </si>
  <si>
    <t>Materials not contained</t>
  </si>
  <si>
    <t>Fluids not transferred</t>
  </si>
  <si>
    <t>Fluids transferred under X gpm</t>
  </si>
  <si>
    <t>Fluids transferred over X gpm</t>
  </si>
  <si>
    <t>Materials not mixed</t>
  </si>
  <si>
    <t>Materials overmixed</t>
  </si>
  <si>
    <t>Particulates not removed from fluid</t>
  </si>
  <si>
    <t>Goods not packaged</t>
  </si>
  <si>
    <t>Goods not delivered to customer</t>
  </si>
  <si>
    <t>Damaged goods delivered to customer</t>
  </si>
  <si>
    <t>1.0 - Contain materials within system boundaries</t>
  </si>
  <si>
    <t>1.1 - Materials not contained</t>
  </si>
  <si>
    <t>2.0 - Transfer fluids at X gpm</t>
  </si>
  <si>
    <t>2.1 - Fluids not transferred</t>
  </si>
  <si>
    <t>2.2 - Fluids transferred under X gpm</t>
  </si>
  <si>
    <t>2.3 - Fluids transferred over X gpm</t>
  </si>
  <si>
    <t>3.0 - Mix materials</t>
  </si>
  <si>
    <t>3.1 - Materials not mixed</t>
  </si>
  <si>
    <t>3.2 - Materials overmixed</t>
  </si>
  <si>
    <t>4.0 - Remove particulates from fluids</t>
  </si>
  <si>
    <t>4.1 - Particulates not removed from fluid</t>
  </si>
  <si>
    <t>5.0 - Package goods</t>
  </si>
  <si>
    <t>5.1 - Goods not packaged</t>
  </si>
  <si>
    <t>6.0 - Deliver goods to customer</t>
  </si>
  <si>
    <t>6.1 - Goods not delivered to customer</t>
  </si>
  <si>
    <t>6.2 - Damaged goods delivered to customer</t>
  </si>
  <si>
    <t>Function / Functional Failure</t>
  </si>
  <si>
    <t>ASSET ID</t>
  </si>
  <si>
    <t>Pump A</t>
  </si>
  <si>
    <t>Pump B</t>
  </si>
  <si>
    <t>Filter C</t>
  </si>
  <si>
    <t>Piping D</t>
  </si>
  <si>
    <t>Agitator E</t>
  </si>
  <si>
    <t>Eductor F</t>
  </si>
  <si>
    <t>Palletizer</t>
  </si>
  <si>
    <t>Conveyor</t>
  </si>
  <si>
    <t>X</t>
  </si>
  <si>
    <t>ACU</t>
  </si>
  <si>
    <t>Air Cooling Unit</t>
  </si>
  <si>
    <t>EXLP</t>
  </si>
  <si>
    <t>External leakage process medium</t>
  </si>
  <si>
    <t>EXLU</t>
  </si>
  <si>
    <t>External leakage utility medium</t>
  </si>
  <si>
    <t>FFND</t>
  </si>
  <si>
    <t>Fail to function on demand</t>
  </si>
  <si>
    <t>FSTD</t>
  </si>
  <si>
    <t>Fail to start on demand</t>
  </si>
  <si>
    <t>ISHT</t>
  </si>
  <si>
    <t>Insufficient heat transfer</t>
  </si>
  <si>
    <t>NOIS</t>
  </si>
  <si>
    <t>Noise</t>
  </si>
  <si>
    <t>OPER</t>
  </si>
  <si>
    <t>Erratic output</t>
  </si>
  <si>
    <t>OPLO</t>
  </si>
  <si>
    <t>Low output</t>
  </si>
  <si>
    <t>OVHT</t>
  </si>
  <si>
    <t>Overheating</t>
  </si>
  <si>
    <t>VIBE</t>
  </si>
  <si>
    <t>ZOTH</t>
  </si>
  <si>
    <t>Other - Describe in Long Text</t>
  </si>
  <si>
    <t>ZUKN</t>
  </si>
  <si>
    <t>Unknown</t>
  </si>
  <si>
    <t>AED</t>
  </si>
  <si>
    <t>AUTOMATED EMERGENCY DEFIBRULATOR</t>
  </si>
  <si>
    <t>AINR</t>
  </si>
  <si>
    <t>Abnormal instrument reading</t>
  </si>
  <si>
    <t>FLVL</t>
  </si>
  <si>
    <t>Faulty output voltage</t>
  </si>
  <si>
    <t>FREG</t>
  </si>
  <si>
    <t>Fail to regulate</t>
  </si>
  <si>
    <t>ISOP</t>
  </si>
  <si>
    <t>Insufficient operation</t>
  </si>
  <si>
    <t>OPHI</t>
  </si>
  <si>
    <t>High output</t>
  </si>
  <si>
    <t>OPNO</t>
  </si>
  <si>
    <t>No output</t>
  </si>
  <si>
    <t>PARD</t>
  </si>
  <si>
    <t>Parameter deviation</t>
  </si>
  <si>
    <t>SERV</t>
  </si>
  <si>
    <t>Minor in-service problems</t>
  </si>
  <si>
    <t>AGIT</t>
  </si>
  <si>
    <t>Agitator</t>
  </si>
  <si>
    <t>AGV</t>
  </si>
  <si>
    <t>Automatic Guided Vehicle</t>
  </si>
  <si>
    <t>DLOP</t>
  </si>
  <si>
    <t>Delayed operation</t>
  </si>
  <si>
    <t>FCGH</t>
  </si>
  <si>
    <t>Fail to change</t>
  </si>
  <si>
    <t>ALARM</t>
  </si>
  <si>
    <t>Annunciator</t>
  </si>
  <si>
    <t>FCLS</t>
  </si>
  <si>
    <t>Fail to close on demand</t>
  </si>
  <si>
    <t>FFOD</t>
  </si>
  <si>
    <t>Fail to open on demand</t>
  </si>
  <si>
    <t>AMPL</t>
  </si>
  <si>
    <t>Amplifier</t>
  </si>
  <si>
    <t>FLFR</t>
  </si>
  <si>
    <t>Faulty output frequency</t>
  </si>
  <si>
    <t>ANALYZ</t>
  </si>
  <si>
    <t>Analyzer</t>
  </si>
  <si>
    <t>INLK</t>
  </si>
  <si>
    <t>Internal leakage</t>
  </si>
  <si>
    <t>LCLP</t>
  </si>
  <si>
    <t>Leakage in closed position</t>
  </si>
  <si>
    <t>PLUG</t>
  </si>
  <si>
    <t>Plugged/choked</t>
  </si>
  <si>
    <t>SPHH</t>
  </si>
  <si>
    <t>Spurious high alarm level</t>
  </si>
  <si>
    <t>SPLL</t>
  </si>
  <si>
    <t>Spurious low alarm level</t>
  </si>
  <si>
    <t>SPOP</t>
  </si>
  <si>
    <t>Spurious  Operation</t>
  </si>
  <si>
    <t>SPST</t>
  </si>
  <si>
    <t>Spurious stop</t>
  </si>
  <si>
    <t>ANCHOR</t>
  </si>
  <si>
    <t>Anchor</t>
  </si>
  <si>
    <t>STRD</t>
  </si>
  <si>
    <t>Structural deficiency</t>
  </si>
  <si>
    <t>ARM</t>
  </si>
  <si>
    <t>Arm</t>
  </si>
  <si>
    <t>ARST-LT</t>
  </si>
  <si>
    <t>Arrestor, Lightning</t>
  </si>
  <si>
    <t>AUTOCLAV</t>
  </si>
  <si>
    <t>Autoclave</t>
  </si>
  <si>
    <t>FSTP</t>
  </si>
  <si>
    <t>Fail to stop on demand</t>
  </si>
  <si>
    <t>BAGGER</t>
  </si>
  <si>
    <t>Bagger</t>
  </si>
  <si>
    <t>BAGHOUSE</t>
  </si>
  <si>
    <t>Bag House</t>
  </si>
  <si>
    <t>BALL-SKT</t>
  </si>
  <si>
    <t>Joint, Ball &amp; Socket</t>
  </si>
  <si>
    <t>BATT-CHG</t>
  </si>
  <si>
    <t>Battery Charger</t>
  </si>
  <si>
    <t>BATTERY</t>
  </si>
  <si>
    <t>Battery</t>
  </si>
  <si>
    <t>BEND, PI</t>
  </si>
  <si>
    <t>Bend, Piping</t>
  </si>
  <si>
    <t>BIN</t>
  </si>
  <si>
    <t>Bin</t>
  </si>
  <si>
    <t>BLOWER</t>
  </si>
  <si>
    <t>Blower</t>
  </si>
  <si>
    <t>BOILER</t>
  </si>
  <si>
    <t>Boiler</t>
  </si>
  <si>
    <t>BRAKE</t>
  </si>
  <si>
    <t>Brake</t>
  </si>
  <si>
    <t>Building</t>
  </si>
  <si>
    <t>BURNER</t>
  </si>
  <si>
    <t>Burner</t>
  </si>
  <si>
    <t>BUS-BAR</t>
  </si>
  <si>
    <t>Bus Bar</t>
  </si>
  <si>
    <t>FSYN</t>
  </si>
  <si>
    <t>Fail to synchronize</t>
  </si>
  <si>
    <t>CABINET</t>
  </si>
  <si>
    <t>Cabinet</t>
  </si>
  <si>
    <t>CALORIFI</t>
  </si>
  <si>
    <t>CALORIFIERS</t>
  </si>
  <si>
    <t>CAMERA</t>
  </si>
  <si>
    <t>Camera</t>
  </si>
  <si>
    <t>CAPPER</t>
  </si>
  <si>
    <t>Capper</t>
  </si>
  <si>
    <t>EXLF</t>
  </si>
  <si>
    <t>External leakage - fuel</t>
  </si>
  <si>
    <t>CARD</t>
  </si>
  <si>
    <t>Card</t>
  </si>
  <si>
    <t>CENTRIFU</t>
  </si>
  <si>
    <t>Centrifuge</t>
  </si>
  <si>
    <t>CIRC-BKR</t>
  </si>
  <si>
    <t>Circuit Breaker</t>
  </si>
  <si>
    <t>FDCN</t>
  </si>
  <si>
    <t>Fail to disconnect</t>
  </si>
  <si>
    <t>CLUTCH-E</t>
  </si>
  <si>
    <t>Clutch, Electrical</t>
  </si>
  <si>
    <t>SLIP</t>
  </si>
  <si>
    <t>Slippage</t>
  </si>
  <si>
    <t>CLUTCH-M</t>
  </si>
  <si>
    <t>Clutch, Mechanical</t>
  </si>
  <si>
    <t>COIL-ELC</t>
  </si>
  <si>
    <t>COIL, ELECTRICAL</t>
  </si>
  <si>
    <t>COLUMN</t>
  </si>
  <si>
    <t>Column</t>
  </si>
  <si>
    <t>COMP-AXI</t>
  </si>
  <si>
    <t>COMPRESSOR, AXIAL</t>
  </si>
  <si>
    <t>COMP-REC</t>
  </si>
  <si>
    <t>COMPRESSOR, RECIPROCATING</t>
  </si>
  <si>
    <t>COMP-SCR</t>
  </si>
  <si>
    <t>COMPRESSOR, SCREW</t>
  </si>
  <si>
    <t>COMPUTER</t>
  </si>
  <si>
    <t>COMPUTER, DESKTOP</t>
  </si>
  <si>
    <t>FCON</t>
  </si>
  <si>
    <t>Fail to connect</t>
  </si>
  <si>
    <t>COMP-VAN</t>
  </si>
  <si>
    <t>COMPRESSOR, ROTATING (VANE)</t>
  </si>
  <si>
    <t>CONDENSR</t>
  </si>
  <si>
    <t>Condenser</t>
  </si>
  <si>
    <t>CONV-BKT</t>
  </si>
  <si>
    <t>Conveyor, Bucket</t>
  </si>
  <si>
    <t>CONV-BLT</t>
  </si>
  <si>
    <t>Conveyor, Belt</t>
  </si>
  <si>
    <t>CONV-CHN</t>
  </si>
  <si>
    <t>Conveyor, Chain</t>
  </si>
  <si>
    <t>CONVERTR</t>
  </si>
  <si>
    <t>CONVERTER</t>
  </si>
  <si>
    <t>CONV-PNU</t>
  </si>
  <si>
    <t>Conveyor, Pneumatic</t>
  </si>
  <si>
    <t>CONV-SCR</t>
  </si>
  <si>
    <t>Conveyor, Screw</t>
  </si>
  <si>
    <t>CONV-VIB</t>
  </si>
  <si>
    <t>Conveyor, Vibrating</t>
  </si>
  <si>
    <t>COUPLING</t>
  </si>
  <si>
    <t>Coupling</t>
  </si>
  <si>
    <t>CRANE</t>
  </si>
  <si>
    <t>Crane</t>
  </si>
  <si>
    <t>LOAD</t>
  </si>
  <si>
    <t>Load drop</t>
  </si>
  <si>
    <t>CRUSHER</t>
  </si>
  <si>
    <t>Crusher</t>
  </si>
  <si>
    <t>CRYSTALL</t>
  </si>
  <si>
    <t>Crystallizer</t>
  </si>
  <si>
    <t>CUTTER</t>
  </si>
  <si>
    <t>Cutter</t>
  </si>
  <si>
    <t>CYCLONE</t>
  </si>
  <si>
    <t>Cyclone</t>
  </si>
  <si>
    <t>CYLINDER</t>
  </si>
  <si>
    <t>Cylinder</t>
  </si>
  <si>
    <t>DAMPENER</t>
  </si>
  <si>
    <t>Dampener</t>
  </si>
  <si>
    <t>DAMPER</t>
  </si>
  <si>
    <t>Damper</t>
  </si>
  <si>
    <t>DEGASSER</t>
  </si>
  <si>
    <t>Degasser</t>
  </si>
  <si>
    <t>DEHUMIDI</t>
  </si>
  <si>
    <t>Dehumidifier</t>
  </si>
  <si>
    <t>DEMINERA</t>
  </si>
  <si>
    <t>Demineralizer</t>
  </si>
  <si>
    <t>DESUPERH</t>
  </si>
  <si>
    <t>DESUPERHEATER</t>
  </si>
  <si>
    <t>DETECTOR</t>
  </si>
  <si>
    <t>Detector</t>
  </si>
  <si>
    <t>DISTRIBU</t>
  </si>
  <si>
    <t>Distributor</t>
  </si>
  <si>
    <t>DOOR</t>
  </si>
  <si>
    <t>DRIVE-E</t>
  </si>
  <si>
    <t>Drive, Electrical</t>
  </si>
  <si>
    <t>DRIVE-M</t>
  </si>
  <si>
    <t>Drive, Mechanical</t>
  </si>
  <si>
    <t>DRM-WIRP</t>
  </si>
  <si>
    <t>Drum, Wire Rope</t>
  </si>
  <si>
    <t>ALPS_AGITATOR</t>
  </si>
  <si>
    <t>DRUM-SCR</t>
  </si>
  <si>
    <t>Drum screen filter</t>
  </si>
  <si>
    <t>DRY-DECS</t>
  </si>
  <si>
    <t>Dryer, Dessicant</t>
  </si>
  <si>
    <t>DRY-ELC</t>
  </si>
  <si>
    <t>Dryer, Electrical</t>
  </si>
  <si>
    <t>DRY-ROT</t>
  </si>
  <si>
    <t>Dryer, Rotating</t>
  </si>
  <si>
    <t>DUCT</t>
  </si>
  <si>
    <t>Duct</t>
  </si>
  <si>
    <t>ECONOMIS</t>
  </si>
  <si>
    <t>Economiser</t>
  </si>
  <si>
    <t>EDUCTOR</t>
  </si>
  <si>
    <t>Eductor</t>
  </si>
  <si>
    <t>ELC-CTRL</t>
  </si>
  <si>
    <t>Electrical Control</t>
  </si>
  <si>
    <t>ELC-DIST</t>
  </si>
  <si>
    <t>Electrical Distribution</t>
  </si>
  <si>
    <t>ELC-MECH</t>
  </si>
  <si>
    <t>Electro Mechanical</t>
  </si>
  <si>
    <t>ELCST-PR</t>
  </si>
  <si>
    <t>Electrostatic precipitator</t>
  </si>
  <si>
    <t>ELECTRIC</t>
  </si>
  <si>
    <t>Electrical</t>
  </si>
  <si>
    <t>ELEVATOR</t>
  </si>
  <si>
    <t>ENGINE</t>
  </si>
  <si>
    <t>Engine</t>
  </si>
  <si>
    <t>EVAPORAT</t>
  </si>
  <si>
    <t>Evaporator</t>
  </si>
  <si>
    <t>EXPANDER</t>
  </si>
  <si>
    <t>Expander</t>
  </si>
  <si>
    <t>EXP-JNT</t>
  </si>
  <si>
    <t>Expansion Joint</t>
  </si>
  <si>
    <t>EXPLOSIM</t>
  </si>
  <si>
    <t>Explosimeter</t>
  </si>
  <si>
    <t>EXPL-SUP</t>
  </si>
  <si>
    <t>Explosion suppression system</t>
  </si>
  <si>
    <t>INLU</t>
  </si>
  <si>
    <t>Internal leakage utility medium</t>
  </si>
  <si>
    <t>EYEWASH</t>
  </si>
  <si>
    <t>EMERGENCY EYEWASH/SHOWER</t>
  </si>
  <si>
    <t>FAN</t>
  </si>
  <si>
    <t>Fan</t>
  </si>
  <si>
    <t>FCU</t>
  </si>
  <si>
    <t>Fan Coil Unit</t>
  </si>
  <si>
    <t>FEED-ELC</t>
  </si>
  <si>
    <t>Feeder, Electrical</t>
  </si>
  <si>
    <t>FENCE</t>
  </si>
  <si>
    <t>Fence</t>
  </si>
  <si>
    <t>FILTER</t>
  </si>
  <si>
    <t>Filter</t>
  </si>
  <si>
    <t>FILTER-P</t>
  </si>
  <si>
    <t>Filter Press</t>
  </si>
  <si>
    <t>FILTER-R</t>
  </si>
  <si>
    <t>Filter, Rotating</t>
  </si>
  <si>
    <t>FIRE-DAM</t>
  </si>
  <si>
    <t>Fire Damper</t>
  </si>
  <si>
    <t>FIREDOOR</t>
  </si>
  <si>
    <t>Fire Door</t>
  </si>
  <si>
    <t>FIRE-EXT</t>
  </si>
  <si>
    <t>Fire Extinguisher</t>
  </si>
  <si>
    <t>FIRE-HYD</t>
  </si>
  <si>
    <t>Fire Hydrant</t>
  </si>
  <si>
    <t>FLARE</t>
  </si>
  <si>
    <t>FLASH-DR</t>
  </si>
  <si>
    <t>Flash Dryer</t>
  </si>
  <si>
    <t>FLEET</t>
  </si>
  <si>
    <t>Fleet</t>
  </si>
  <si>
    <t>FOAM-DSB</t>
  </si>
  <si>
    <t>Foam Dump Storage Box</t>
  </si>
  <si>
    <t>FORKLIFT</t>
  </si>
  <si>
    <t>Fork Lift Truck</t>
  </si>
  <si>
    <t>FURNACE</t>
  </si>
  <si>
    <t>Furnace</t>
  </si>
  <si>
    <t>GAS-TURB</t>
  </si>
  <si>
    <t>Gas Turbine</t>
  </si>
  <si>
    <t>GEARBOX</t>
  </si>
  <si>
    <t>Gearbox</t>
  </si>
  <si>
    <t>GENERATR</t>
  </si>
  <si>
    <t>Generator</t>
  </si>
  <si>
    <t>GOVERNOR</t>
  </si>
  <si>
    <t>Governor</t>
  </si>
  <si>
    <t>HARN-BRK</t>
  </si>
  <si>
    <t>Harness Brake/Lanyard</t>
  </si>
  <si>
    <t>HARNESS</t>
  </si>
  <si>
    <t>Harness</t>
  </si>
  <si>
    <t>HEATPUMP</t>
  </si>
  <si>
    <t>Heat Pump</t>
  </si>
  <si>
    <t>HEATVENT</t>
  </si>
  <si>
    <t>Heating and Ventilating</t>
  </si>
  <si>
    <t>HEATX</t>
  </si>
  <si>
    <t>Heat Exchanger</t>
  </si>
  <si>
    <t>HEATX-CT</t>
  </si>
  <si>
    <t>Heat Exchanger, Cooling Tower</t>
  </si>
  <si>
    <t>HEATX-DP</t>
  </si>
  <si>
    <t>Heat Exchanger, Double Pipe</t>
  </si>
  <si>
    <t>HEATX-FF</t>
  </si>
  <si>
    <t>Heat exchanger, falling film</t>
  </si>
  <si>
    <t>HEATX-FJ</t>
  </si>
  <si>
    <t>Heat Exchanger, Fin - Jacket</t>
  </si>
  <si>
    <t>HEATX-FT</t>
  </si>
  <si>
    <t>Heat Exchanger, Finned Tube</t>
  </si>
  <si>
    <t>HEATX-PT</t>
  </si>
  <si>
    <t>Heat Exchanger, Plate Type</t>
  </si>
  <si>
    <t>HEATX-ST</t>
  </si>
  <si>
    <t>Heat Exchanger, Shell - Tube</t>
  </si>
  <si>
    <t>HOIST</t>
  </si>
  <si>
    <t>Hoist</t>
  </si>
  <si>
    <t>HOISTLFT</t>
  </si>
  <si>
    <t>Hoisting - Lifting</t>
  </si>
  <si>
    <t>HOOD</t>
  </si>
  <si>
    <t>Hood</t>
  </si>
  <si>
    <t>HOSE</t>
  </si>
  <si>
    <t>Hose, Flexible</t>
  </si>
  <si>
    <t>HPU</t>
  </si>
  <si>
    <t>Hydraulic Power Unit</t>
  </si>
  <si>
    <t>HULL</t>
  </si>
  <si>
    <t>Hull</t>
  </si>
  <si>
    <t>HUMIDIF</t>
  </si>
  <si>
    <t>Humidifier</t>
  </si>
  <si>
    <t>HVAC</t>
  </si>
  <si>
    <t>IBC/DRUM</t>
  </si>
  <si>
    <t>IBC/drum filler</t>
  </si>
  <si>
    <t>INCINRTR</t>
  </si>
  <si>
    <t>Incinerator</t>
  </si>
  <si>
    <t>INIDCATR</t>
  </si>
  <si>
    <t>Indicator</t>
  </si>
  <si>
    <t>INSECTX</t>
  </si>
  <si>
    <t>INSECT ELECTROCUTOR</t>
  </si>
  <si>
    <t>INTERLOK</t>
  </si>
  <si>
    <t>Interlock</t>
  </si>
  <si>
    <t>INVERTER</t>
  </si>
  <si>
    <t>Inverter</t>
  </si>
  <si>
    <t>ISOLATOR</t>
  </si>
  <si>
    <t>Isolator</t>
  </si>
  <si>
    <t>JUNC-BOX</t>
  </si>
  <si>
    <t>JUNCTION BOX</t>
  </si>
  <si>
    <t>KNEADER</t>
  </si>
  <si>
    <t>Kneader</t>
  </si>
  <si>
    <t>LABELLER</t>
  </si>
  <si>
    <t>Label Applicator</t>
  </si>
  <si>
    <t>LAB-EQUI</t>
  </si>
  <si>
    <t>Lab Equipment</t>
  </si>
  <si>
    <t>LADDER</t>
  </si>
  <si>
    <t>Ladder - Stairway</t>
  </si>
  <si>
    <t>LASER</t>
  </si>
  <si>
    <t>Laser</t>
  </si>
  <si>
    <t>LEVEE</t>
  </si>
  <si>
    <t>Levee</t>
  </si>
  <si>
    <t>LGHT-CTN</t>
  </si>
  <si>
    <t>Light Curtain</t>
  </si>
  <si>
    <t>LIFT-FRM</t>
  </si>
  <si>
    <t>Lifting Frame - Trolly</t>
  </si>
  <si>
    <t>LIGHTING</t>
  </si>
  <si>
    <t>Lighting</t>
  </si>
  <si>
    <t>LOAD-RMP</t>
  </si>
  <si>
    <t>Lifting - Loading Ramp</t>
  </si>
  <si>
    <t>LUBRICAT</t>
  </si>
  <si>
    <t>Lubricator</t>
  </si>
  <si>
    <t>MANLIFT</t>
  </si>
  <si>
    <t>Manlift</t>
  </si>
  <si>
    <t>MCC</t>
  </si>
  <si>
    <t>Motor Control Center</t>
  </si>
  <si>
    <t>MEMB-SEP</t>
  </si>
  <si>
    <t>Membrane separator</t>
  </si>
  <si>
    <t>METER-D</t>
  </si>
  <si>
    <t>Meter, Digital</t>
  </si>
  <si>
    <t>MILL</t>
  </si>
  <si>
    <t>Mill</t>
  </si>
  <si>
    <t>MILL-BAL</t>
  </si>
  <si>
    <t>Mill, Ball</t>
  </si>
  <si>
    <t>MILL-BED</t>
  </si>
  <si>
    <t>Mill, Bead</t>
  </si>
  <si>
    <t>MIXER</t>
  </si>
  <si>
    <t>Mixer</t>
  </si>
  <si>
    <t>MIXING-T</t>
  </si>
  <si>
    <t>Mixing Tee</t>
  </si>
  <si>
    <t xml:space="preserve">MONITOR </t>
  </si>
  <si>
    <t>Monitor Fire, Water, Foam</t>
  </si>
  <si>
    <t>MONOBUOY</t>
  </si>
  <si>
    <t>Monobuoy</t>
  </si>
  <si>
    <t>MOTOR-AC</t>
  </si>
  <si>
    <t>Motor AC</t>
  </si>
  <si>
    <t>MOTOR-DC</t>
  </si>
  <si>
    <t>Motor DC</t>
  </si>
  <si>
    <t>MOTOR-HY</t>
  </si>
  <si>
    <t>Motor, Hydraulic</t>
  </si>
  <si>
    <t>MOTOR-PN</t>
  </si>
  <si>
    <t>Motor, Pneumatic</t>
  </si>
  <si>
    <t>MUFFLER</t>
  </si>
  <si>
    <t>Muffler</t>
  </si>
  <si>
    <t>NAUTA</t>
  </si>
  <si>
    <t>Nauta Mixer</t>
  </si>
  <si>
    <t>NET-CTRL</t>
  </si>
  <si>
    <t>Network Control Module</t>
  </si>
  <si>
    <t>OFF-EQUI</t>
  </si>
  <si>
    <t>Office Equipment</t>
  </si>
  <si>
    <t>PALLETIZ</t>
  </si>
  <si>
    <t>PANEL</t>
  </si>
  <si>
    <t>Panel</t>
  </si>
  <si>
    <t>PA-SYSTM</t>
  </si>
  <si>
    <t>PA System</t>
  </si>
  <si>
    <t>PIPE</t>
  </si>
  <si>
    <t>Piping</t>
  </si>
  <si>
    <t>PIPE-PRC</t>
  </si>
  <si>
    <t>Piping, Process</t>
  </si>
  <si>
    <t>PIPE-SVC</t>
  </si>
  <si>
    <t>Piping, Service</t>
  </si>
  <si>
    <t>PLATFORM</t>
  </si>
  <si>
    <t>Platform</t>
  </si>
  <si>
    <t>PLC</t>
  </si>
  <si>
    <t>PM-GEN</t>
  </si>
  <si>
    <t>PM General Failure Modes</t>
  </si>
  <si>
    <t>INLP</t>
  </si>
  <si>
    <t>Internal leakage process medium</t>
  </si>
  <si>
    <t>PMP-CAN</t>
  </si>
  <si>
    <t>Pump, Canned</t>
  </si>
  <si>
    <t>PMP-CENT</t>
  </si>
  <si>
    <t>Pump, Centrifugal</t>
  </si>
  <si>
    <t>PMP-DIA</t>
  </si>
  <si>
    <t>Pump, Diaphragm</t>
  </si>
  <si>
    <t>PMP-DIAM</t>
  </si>
  <si>
    <t>Pump, Diaphragm, Metering</t>
  </si>
  <si>
    <t>PMP-FIRE</t>
  </si>
  <si>
    <t>PUMP, FIRE</t>
  </si>
  <si>
    <t>PMP-GEAR</t>
  </si>
  <si>
    <t>Pump, Gear</t>
  </si>
  <si>
    <t>PMP-PLGR</t>
  </si>
  <si>
    <t>Pump, Plunger</t>
  </si>
  <si>
    <t>PMP-RLLR</t>
  </si>
  <si>
    <t>Pump, Roller</t>
  </si>
  <si>
    <t>PMP-RPST</t>
  </si>
  <si>
    <t>Pump, Rotating Piston</t>
  </si>
  <si>
    <t>PMP-SCRW</t>
  </si>
  <si>
    <t>Pump, Screw</t>
  </si>
  <si>
    <t>PMP-TURB</t>
  </si>
  <si>
    <t>Pump, Turbine</t>
  </si>
  <si>
    <t>PMP-VANE</t>
  </si>
  <si>
    <t>Pump, Vane</t>
  </si>
  <si>
    <t>POND</t>
  </si>
  <si>
    <t>Pond</t>
  </si>
  <si>
    <t>PONTOONS</t>
  </si>
  <si>
    <t>Pontoons</t>
  </si>
  <si>
    <t>PRESS</t>
  </si>
  <si>
    <t>Press</t>
  </si>
  <si>
    <t>PRES-VSL</t>
  </si>
  <si>
    <t>Pressure Vessel</t>
  </si>
  <si>
    <t>PRINTER</t>
  </si>
  <si>
    <t>Printer</t>
  </si>
  <si>
    <t>PROT-CAT</t>
  </si>
  <si>
    <t>PROTECTION, CATHODIC</t>
  </si>
  <si>
    <t>PULLEY</t>
  </si>
  <si>
    <t>Pulley, Power Transmission</t>
  </si>
  <si>
    <t>PWR-OUTL</t>
  </si>
  <si>
    <t>POWER SOCKET OUTLET</t>
  </si>
  <si>
    <t>PWR-SUPP</t>
  </si>
  <si>
    <t>Power Supply</t>
  </si>
  <si>
    <t>PWR-TRNS</t>
  </si>
  <si>
    <t>Power Transmission</t>
  </si>
  <si>
    <t>RADIO</t>
  </si>
  <si>
    <t>Radio</t>
  </si>
  <si>
    <t>RADIO-TX</t>
  </si>
  <si>
    <t>Radio Transceiver</t>
  </si>
  <si>
    <t>RAILCARM</t>
  </si>
  <si>
    <t>Railway Car Mover</t>
  </si>
  <si>
    <t>RAILROAD</t>
  </si>
  <si>
    <t>Railroad</t>
  </si>
  <si>
    <t>REACTOR</t>
  </si>
  <si>
    <t>Reactor</t>
  </si>
  <si>
    <t>RECORDER</t>
  </si>
  <si>
    <t>Recorder, Analog</t>
  </si>
  <si>
    <t>RECTIFIE</t>
  </si>
  <si>
    <t>Rectifier</t>
  </si>
  <si>
    <t>RELAY</t>
  </si>
  <si>
    <t>Relay</t>
  </si>
  <si>
    <t>RESPIRAT</t>
  </si>
  <si>
    <t>Respirator</t>
  </si>
  <si>
    <t>RESUSCIT</t>
  </si>
  <si>
    <t>Resuscitator</t>
  </si>
  <si>
    <t>ROLL-CMP</t>
  </si>
  <si>
    <t>Roll compactor</t>
  </si>
  <si>
    <t>ROOF</t>
  </si>
  <si>
    <t>Roof, Floating</t>
  </si>
  <si>
    <t>ROT-CONN</t>
  </si>
  <si>
    <t>Rotary Connection</t>
  </si>
  <si>
    <t>SAFETY</t>
  </si>
  <si>
    <t>Safety Security</t>
  </si>
  <si>
    <t>SEPARATR</t>
  </si>
  <si>
    <t>Separator</t>
  </si>
  <si>
    <t>SEP-MAGN</t>
  </si>
  <si>
    <t>Separator, Magnetic</t>
  </si>
  <si>
    <t>SETTLER</t>
  </si>
  <si>
    <t>Settler</t>
  </si>
  <si>
    <t>SHAKER</t>
  </si>
  <si>
    <t>Shaker</t>
  </si>
  <si>
    <t>SHP-EQUI</t>
  </si>
  <si>
    <t>Shop Equipment</t>
  </si>
  <si>
    <t>SHP-TOOL</t>
  </si>
  <si>
    <t>Shop Tools</t>
  </si>
  <si>
    <t>SHV-WROP</t>
  </si>
  <si>
    <t>Sheave, Wire Rope</t>
  </si>
  <si>
    <t>SPRAYER</t>
  </si>
  <si>
    <t>Sprayer</t>
  </si>
  <si>
    <t>SPRINKLR</t>
  </si>
  <si>
    <t>Sprinkler - Deluge System</t>
  </si>
  <si>
    <t>SPUD</t>
  </si>
  <si>
    <t>Spud</t>
  </si>
  <si>
    <t>STACK</t>
  </si>
  <si>
    <t>Stack</t>
  </si>
  <si>
    <t>STARTER</t>
  </si>
  <si>
    <t>Starter</t>
  </si>
  <si>
    <t>STRAINER</t>
  </si>
  <si>
    <t>Strainer</t>
  </si>
  <si>
    <t>STRAPPER</t>
  </si>
  <si>
    <t>Strapper</t>
  </si>
  <si>
    <t>SUBSTATN</t>
  </si>
  <si>
    <t>SUBSTATION</t>
  </si>
  <si>
    <t>SUMP</t>
  </si>
  <si>
    <t>Sump</t>
  </si>
  <si>
    <t>SUPERHTR</t>
  </si>
  <si>
    <t>Superheater</t>
  </si>
  <si>
    <t>SUPP-SPG</t>
  </si>
  <si>
    <t>Support, Spring</t>
  </si>
  <si>
    <t>SWITCH</t>
  </si>
  <si>
    <t>Switch</t>
  </si>
  <si>
    <t>SWITCHGR</t>
  </si>
  <si>
    <t>Switchgear, Electrical</t>
  </si>
  <si>
    <t>TAB-PRES</t>
  </si>
  <si>
    <t>Tablet press</t>
  </si>
  <si>
    <t>TANK</t>
  </si>
  <si>
    <t>Tank</t>
  </si>
  <si>
    <t>TEST-LAB</t>
  </si>
  <si>
    <t>Testing/Lab Equipment</t>
  </si>
  <si>
    <t>THYRISTR</t>
  </si>
  <si>
    <t>Thyristor Unit</t>
  </si>
  <si>
    <t>TIMER</t>
  </si>
  <si>
    <t>Timer</t>
  </si>
  <si>
    <t>TITRATOR</t>
  </si>
  <si>
    <t>Titrator</t>
  </si>
  <si>
    <t>TNK-TRLR</t>
  </si>
  <si>
    <t>Tank Trailer</t>
  </si>
  <si>
    <t>TRACE-HT</t>
  </si>
  <si>
    <t>Trace Heating</t>
  </si>
  <si>
    <t>TRANS-EL</t>
  </si>
  <si>
    <t>Transformer, Electrical</t>
  </si>
  <si>
    <t>TRANSMTR</t>
  </si>
  <si>
    <t>Transmitter, Current</t>
  </si>
  <si>
    <t>TRAP-STM</t>
  </si>
  <si>
    <t>Trap, Steam - Moisture</t>
  </si>
  <si>
    <t>TROLLEY</t>
  </si>
  <si>
    <t>Trolley</t>
  </si>
  <si>
    <t>TROMMEL</t>
  </si>
  <si>
    <t>Trommel</t>
  </si>
  <si>
    <t>TST-EQUI</t>
  </si>
  <si>
    <t>Test Equipment</t>
  </si>
  <si>
    <t>TUMBLER</t>
  </si>
  <si>
    <t>Tumbler, Rotating</t>
  </si>
  <si>
    <t>TURBINE</t>
  </si>
  <si>
    <t>Turbine</t>
  </si>
  <si>
    <t xml:space="preserve">TURNING </t>
  </si>
  <si>
    <t>Turning Machine</t>
  </si>
  <si>
    <t>UPS</t>
  </si>
  <si>
    <t>UNINTERRUPTABLE POWER SUPPLY</t>
  </si>
  <si>
    <t>VAC-DRMF</t>
  </si>
  <si>
    <t>Vacuum drum filter</t>
  </si>
  <si>
    <t>VALVE</t>
  </si>
  <si>
    <t>Valve</t>
  </si>
  <si>
    <t>VAV</t>
  </si>
  <si>
    <t>VEHICLE</t>
  </si>
  <si>
    <t>Vehicle</t>
  </si>
  <si>
    <t>VESSEL</t>
  </si>
  <si>
    <t>Vessel</t>
  </si>
  <si>
    <t>VFD</t>
  </si>
  <si>
    <t>VIB-SCRN</t>
  </si>
  <si>
    <t>Vibrating Sieve/screen</t>
  </si>
  <si>
    <t>VLV-FIRP</t>
  </si>
  <si>
    <t>Valve, Fire Protection</t>
  </si>
  <si>
    <t>WALKWAY</t>
  </si>
  <si>
    <t>Walkway</t>
  </si>
  <si>
    <t>WALKWAYF</t>
  </si>
  <si>
    <t>Walkway, Floating</t>
  </si>
  <si>
    <t>WEIGHT-M</t>
  </si>
  <si>
    <t>Weight Measurement</t>
  </si>
  <si>
    <t>WEIGHT-S</t>
  </si>
  <si>
    <t>Weight Scale</t>
  </si>
  <si>
    <t>WELL</t>
  </si>
  <si>
    <t>Well</t>
  </si>
  <si>
    <t>WINCH</t>
  </si>
  <si>
    <t>Winch</t>
  </si>
  <si>
    <t>WIREROPE</t>
  </si>
  <si>
    <t>Wire Rope</t>
  </si>
  <si>
    <t>WORKBARG</t>
  </si>
  <si>
    <t>Work Barge</t>
  </si>
  <si>
    <t>WRAPPER</t>
  </si>
  <si>
    <t>Wrapper</t>
  </si>
  <si>
    <t>WTR-CRFT</t>
  </si>
  <si>
    <t>Water Craft</t>
  </si>
  <si>
    <t>CODE</t>
  </si>
  <si>
    <t>Description</t>
  </si>
  <si>
    <t>Asset Type</t>
  </si>
  <si>
    <t>Asset Type Failure Modes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</si>
</sst>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409]d\-mmm\-yyyy;@"/>
    <numFmt numFmtId="166" formatCode="000"/>
  </numFmts>
  <fonts count="64" x14ac:knownFonts="1">
    <font>
      <sz val="11"/>
      <color theme="1"/>
      <name val="Calibri"/>
      <family val="2"/>
      <scheme val="minor"/>
    </font>
    <font>
      <sz val="11"/>
      <color theme="1"/>
      <name val="Calibri"/>
      <family val="2"/>
      <scheme val="minor"/>
    </font>
    <font>
      <b/>
      <sz val="11"/>
      <color theme="1"/>
      <name val="Calibri"/>
      <family val="2"/>
      <scheme val="minor"/>
    </font>
    <font>
      <sz val="12"/>
      <name val="Arial"/>
      <family val="2"/>
    </font>
    <font>
      <b/>
      <sz val="12"/>
      <name val="Arial"/>
      <family val="2"/>
    </font>
    <font>
      <sz val="14"/>
      <name val="Arial"/>
      <family val="2"/>
    </font>
    <font>
      <b/>
      <sz val="14"/>
      <name val="Arial"/>
      <family val="2"/>
    </font>
    <font>
      <b/>
      <sz val="10"/>
      <name val="Arial"/>
      <family val="2"/>
    </font>
    <font>
      <sz val="10"/>
      <color indexed="8"/>
      <name val="Arial"/>
      <family val="2"/>
    </font>
    <font>
      <sz val="12"/>
      <color indexed="8"/>
      <name val="Arial"/>
      <family val="2"/>
    </font>
    <font>
      <b/>
      <sz val="14"/>
      <color indexed="81"/>
      <name val="Tahoma"/>
      <family val="2"/>
    </font>
    <font>
      <b/>
      <sz val="8"/>
      <color indexed="81"/>
      <name val="Tahoma"/>
      <family val="2"/>
    </font>
    <font>
      <sz val="8"/>
      <color indexed="81"/>
      <name val="Tahoma"/>
      <family val="2"/>
    </font>
    <font>
      <sz val="14"/>
      <color indexed="81"/>
      <name val="Tahoma"/>
      <family val="2"/>
    </font>
    <font>
      <b/>
      <sz val="14"/>
      <color indexed="81"/>
      <name val="Arial"/>
      <family val="2"/>
    </font>
    <font>
      <sz val="14"/>
      <color indexed="81"/>
      <name val="Arial"/>
      <family val="2"/>
    </font>
    <font>
      <sz val="10"/>
      <color indexed="81"/>
      <name val="Tahoma"/>
      <family val="2"/>
    </font>
    <font>
      <sz val="10"/>
      <name val="Arial"/>
      <family val="2"/>
    </font>
    <font>
      <b/>
      <sz val="9"/>
      <color rgb="FF000000"/>
      <name val="Arial"/>
      <family val="2"/>
    </font>
    <font>
      <b/>
      <sz val="9"/>
      <color rgb="FFFFFFFF"/>
      <name val="Arial"/>
      <family val="2"/>
    </font>
    <font>
      <sz val="9"/>
      <color rgb="FF000000"/>
      <name val="Arial"/>
      <family val="2"/>
    </font>
    <font>
      <sz val="9"/>
      <color indexed="8"/>
      <name val="Arial"/>
      <family val="2"/>
    </font>
    <font>
      <u/>
      <sz val="9"/>
      <color rgb="FF000000"/>
      <name val="Arial"/>
      <family val="2"/>
    </font>
    <font>
      <sz val="9"/>
      <name val="Arial"/>
      <family val="2"/>
    </font>
    <font>
      <b/>
      <u/>
      <sz val="9"/>
      <name val="Arial"/>
      <family val="2"/>
    </font>
    <font>
      <i/>
      <sz val="12"/>
      <name val="Arial"/>
      <family val="2"/>
    </font>
    <font>
      <i/>
      <u/>
      <sz val="12"/>
      <name val="Arial"/>
      <family val="2"/>
    </font>
    <font>
      <b/>
      <sz val="9"/>
      <name val="Arial"/>
      <family val="2"/>
    </font>
    <font>
      <b/>
      <sz val="10"/>
      <color indexed="81"/>
      <name val="Arial"/>
      <family val="2"/>
    </font>
    <font>
      <sz val="10"/>
      <color indexed="81"/>
      <name val="Arial"/>
      <family val="2"/>
    </font>
    <font>
      <b/>
      <sz val="10"/>
      <color theme="0"/>
      <name val="Arial"/>
      <family val="2"/>
    </font>
    <font>
      <i/>
      <sz val="14"/>
      <color indexed="81"/>
      <name val="Tahoma"/>
      <family val="2"/>
    </font>
    <font>
      <sz val="10"/>
      <color theme="1"/>
      <name val="Calibri"/>
      <family val="2"/>
      <scheme val="minor"/>
    </font>
    <font>
      <sz val="12"/>
      <color theme="1"/>
      <name val="Calibri"/>
      <family val="2"/>
      <scheme val="minor"/>
    </font>
    <font>
      <b/>
      <u/>
      <sz val="9"/>
      <color rgb="FF000000"/>
      <name val="Arial"/>
      <family val="2"/>
    </font>
    <font>
      <sz val="14"/>
      <color theme="1"/>
      <name val="Arial"/>
      <family val="2"/>
    </font>
    <font>
      <b/>
      <sz val="16"/>
      <color theme="1"/>
      <name val="Arial"/>
      <family val="2"/>
    </font>
    <font>
      <b/>
      <sz val="12"/>
      <color theme="0"/>
      <name val="Arial"/>
      <family val="2"/>
    </font>
    <font>
      <b/>
      <sz val="9"/>
      <color theme="0"/>
      <name val="Arial"/>
      <family val="2"/>
    </font>
    <font>
      <b/>
      <u/>
      <sz val="8"/>
      <color indexed="81"/>
      <name val="Tahoma"/>
      <family val="2"/>
    </font>
    <font>
      <sz val="10"/>
      <name val="Arial"/>
      <family val="2"/>
    </font>
    <font>
      <sz val="11"/>
      <color theme="1"/>
      <name val="Arial"/>
      <family val="2"/>
    </font>
    <font>
      <b/>
      <sz val="14"/>
      <color theme="1"/>
      <name val="Arial"/>
      <family val="2"/>
    </font>
    <font>
      <b/>
      <i/>
      <sz val="14"/>
      <color theme="1"/>
      <name val="Arial"/>
      <family val="2"/>
    </font>
    <font>
      <b/>
      <sz val="14"/>
      <color theme="0"/>
      <name val="Arial"/>
      <family val="2"/>
    </font>
    <font>
      <b/>
      <sz val="10"/>
      <color theme="1"/>
      <name val="Arial"/>
      <family val="2"/>
    </font>
    <font>
      <sz val="9"/>
      <color theme="1"/>
      <name val="Calibri"/>
      <family val="2"/>
      <scheme val="minor"/>
    </font>
    <font>
      <b/>
      <i/>
      <u/>
      <sz val="9"/>
      <color theme="1"/>
      <name val="Calibri"/>
      <family val="2"/>
      <scheme val="minor"/>
    </font>
    <font>
      <b/>
      <i/>
      <sz val="9"/>
      <color theme="1"/>
      <name val="Calibri"/>
      <family val="2"/>
      <scheme val="minor"/>
    </font>
    <font>
      <b/>
      <sz val="9"/>
      <color theme="1"/>
      <name val="Calibri"/>
      <family val="2"/>
      <scheme val="minor"/>
    </font>
    <font>
      <b/>
      <i/>
      <sz val="8"/>
      <color rgb="FFFFFFFF"/>
      <name val="Arial"/>
      <family val="2"/>
    </font>
    <font>
      <b/>
      <sz val="8"/>
      <color rgb="FFFFFFFF"/>
      <name val="Arial"/>
      <family val="2"/>
    </font>
    <font>
      <b/>
      <sz val="14"/>
      <color theme="1"/>
      <name val="Calibri"/>
      <family val="2"/>
      <scheme val="minor"/>
    </font>
    <font>
      <b/>
      <sz val="14"/>
      <color theme="0"/>
      <name val="Calibri"/>
      <family val="2"/>
      <scheme val="minor"/>
    </font>
    <font>
      <b/>
      <sz val="14"/>
      <name val="Calibri"/>
      <family val="2"/>
      <scheme val="minor"/>
    </font>
    <font>
      <sz val="12"/>
      <color theme="1"/>
      <name val="Arial"/>
      <family val="2"/>
    </font>
    <font>
      <sz val="10"/>
      <color theme="1"/>
      <name val="Arial"/>
      <family val="2"/>
    </font>
    <font>
      <b/>
      <sz val="10"/>
      <color indexed="8"/>
      <name val="Arial"/>
      <family val="2"/>
    </font>
    <font>
      <sz val="10"/>
      <color indexed="10"/>
      <name val="Arial"/>
      <family val="2"/>
    </font>
    <font>
      <b/>
      <sz val="10"/>
      <color indexed="17"/>
      <name val="Arial"/>
      <family val="2"/>
    </font>
    <font>
      <sz val="10"/>
      <color indexed="17"/>
      <name val="Arial"/>
      <family val="2"/>
    </font>
    <font>
      <b/>
      <sz val="11"/>
      <name val="Calibri"/>
      <family val="2"/>
      <scheme val="minor"/>
    </font>
    <font>
      <sz val="11"/>
      <color theme="1"/>
      <name val="Courier New"/>
      <family val="3"/>
    </font>
    <font>
      <b/>
      <sz val="18"/>
      <color theme="1"/>
      <name val="Calibri"/>
      <family val="2"/>
      <scheme val="minor"/>
    </font>
  </fonts>
  <fills count="2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BF"/>
        <bgColor indexed="64"/>
      </patternFill>
    </fill>
    <fill>
      <patternFill patternType="solid">
        <fgColor rgb="FF959595"/>
        <bgColor indexed="64"/>
      </patternFill>
    </fill>
    <fill>
      <patternFill patternType="solid">
        <fgColor rgb="FFD7BFFF"/>
        <bgColor indexed="64"/>
      </patternFill>
    </fill>
    <fill>
      <patternFill patternType="solid">
        <fgColor rgb="FFBFD7FF"/>
        <bgColor indexed="64"/>
      </patternFill>
    </fill>
    <fill>
      <patternFill patternType="solid">
        <fgColor theme="0"/>
        <bgColor indexed="64"/>
      </patternFill>
    </fill>
    <fill>
      <patternFill patternType="solid">
        <fgColor theme="4" tint="0.59999389629810485"/>
        <bgColor indexed="64"/>
      </patternFill>
    </fill>
    <fill>
      <patternFill patternType="solid">
        <fgColor theme="1"/>
        <bgColor indexed="64"/>
      </patternFill>
    </fill>
    <fill>
      <patternFill patternType="solid">
        <fgColor theme="9" tint="0.39997558519241921"/>
        <bgColor indexed="64"/>
      </patternFill>
    </fill>
    <fill>
      <patternFill patternType="solid">
        <fgColor rgb="FFFF0000"/>
        <bgColor indexed="64"/>
      </patternFill>
    </fill>
    <fill>
      <patternFill patternType="solid">
        <fgColor theme="9" tint="-0.249977111117893"/>
        <bgColor indexed="64"/>
      </patternFill>
    </fill>
    <fill>
      <patternFill patternType="solid">
        <fgColor rgb="FF92D050"/>
        <bgColor indexed="64"/>
      </patternFill>
    </fill>
    <fill>
      <patternFill patternType="solid">
        <fgColor rgb="FFFFFF00"/>
        <bgColor indexed="64"/>
      </patternFill>
    </fill>
    <fill>
      <patternFill patternType="solid">
        <fgColor rgb="FF0070C0"/>
        <bgColor indexed="64"/>
      </patternFill>
    </fill>
    <fill>
      <patternFill patternType="solid">
        <fgColor rgb="FF00B050"/>
        <bgColor indexed="64"/>
      </patternFill>
    </fill>
    <fill>
      <patternFill patternType="solid">
        <fgColor theme="0" tint="-0.34998626667073579"/>
        <bgColor indexed="64"/>
      </patternFill>
    </fill>
    <fill>
      <patternFill patternType="solid">
        <fgColor theme="9" tint="0.59999389629810485"/>
        <bgColor indexed="64"/>
      </patternFill>
    </fill>
  </fills>
  <borders count="5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xf numFmtId="0" fontId="17" fillId="0" borderId="0"/>
    <xf numFmtId="0" fontId="40" fillId="0" borderId="0"/>
    <xf numFmtId="0" fontId="41" fillId="0" borderId="0"/>
  </cellStyleXfs>
  <cellXfs count="547">
    <xf numFmtId="0" fontId="0" fillId="0" borderId="0" xfId="0"/>
    <xf numFmtId="0" fontId="3" fillId="2" borderId="0" xfId="0" applyFont="1" applyFill="1" applyBorder="1" applyAlignment="1">
      <alignment horizontal="left"/>
    </xf>
    <xf numFmtId="0" fontId="9" fillId="0" borderId="2" xfId="0" applyFont="1" applyBorder="1" applyAlignment="1">
      <alignment horizontal="left" vertical="center" wrapText="1"/>
    </xf>
    <xf numFmtId="0" fontId="9" fillId="0" borderId="2" xfId="0" applyFont="1" applyFill="1" applyBorder="1" applyAlignment="1">
      <alignment horizontal="center" vertical="center" wrapText="1"/>
    </xf>
    <xf numFmtId="0" fontId="17" fillId="0" borderId="0" xfId="0" applyFont="1" applyBorder="1"/>
    <xf numFmtId="0" fontId="8" fillId="0" borderId="0" xfId="0" applyFont="1" applyBorder="1"/>
    <xf numFmtId="0" fontId="8" fillId="0" borderId="0" xfId="0" applyFont="1" applyFill="1" applyBorder="1"/>
    <xf numFmtId="0" fontId="0" fillId="0" borderId="0" xfId="0" applyBorder="1"/>
    <xf numFmtId="0" fontId="7" fillId="0" borderId="0" xfId="0" applyFont="1" applyFill="1" applyBorder="1"/>
    <xf numFmtId="0" fontId="17" fillId="0" borderId="0" xfId="0" applyFont="1" applyBorder="1" applyAlignment="1">
      <alignment horizontal="left" wrapText="1"/>
    </xf>
    <xf numFmtId="1" fontId="17" fillId="0" borderId="0" xfId="0" applyNumberFormat="1" applyFont="1" applyFill="1" applyBorder="1"/>
    <xf numFmtId="0" fontId="19" fillId="8" borderId="2" xfId="0" applyFont="1" applyFill="1" applyBorder="1" applyAlignment="1">
      <alignment horizontal="center" vertical="center" wrapText="1"/>
    </xf>
    <xf numFmtId="0" fontId="20" fillId="0" borderId="2" xfId="0" applyFont="1" applyBorder="1" applyAlignment="1">
      <alignment vertical="center" wrapText="1"/>
    </xf>
    <xf numFmtId="0" fontId="20" fillId="0" borderId="2" xfId="0" applyFont="1" applyBorder="1" applyAlignment="1">
      <alignment horizontal="center" vertical="center" wrapText="1"/>
    </xf>
    <xf numFmtId="0" fontId="20" fillId="5" borderId="2" xfId="0" applyFont="1" applyFill="1" applyBorder="1" applyAlignment="1">
      <alignment vertical="center" wrapText="1"/>
    </xf>
    <xf numFmtId="0" fontId="20" fillId="5" borderId="2" xfId="0" applyFont="1" applyFill="1" applyBorder="1" applyAlignment="1">
      <alignment horizontal="center" vertical="center" wrapText="1"/>
    </xf>
    <xf numFmtId="0" fontId="0" fillId="0" borderId="0" xfId="0" applyAlignment="1">
      <alignment horizontal="center"/>
    </xf>
    <xf numFmtId="0" fontId="20" fillId="0" borderId="2" xfId="0" applyFont="1" applyFill="1" applyBorder="1" applyAlignment="1">
      <alignment horizontal="center" vertical="center" wrapText="1"/>
    </xf>
    <xf numFmtId="0" fontId="23" fillId="0" borderId="2" xfId="0" applyFont="1" applyBorder="1" applyAlignment="1">
      <alignment vertical="center" wrapText="1"/>
    </xf>
    <xf numFmtId="0" fontId="23" fillId="5" borderId="2" xfId="0" applyFont="1" applyFill="1" applyBorder="1" applyAlignment="1">
      <alignment vertical="center" wrapText="1"/>
    </xf>
    <xf numFmtId="0" fontId="17" fillId="3" borderId="0" xfId="0" applyFont="1" applyFill="1" applyBorder="1" applyAlignment="1"/>
    <xf numFmtId="0" fontId="17" fillId="3" borderId="0" xfId="0" applyFont="1" applyFill="1" applyAlignment="1"/>
    <xf numFmtId="0" fontId="17" fillId="0" borderId="0" xfId="0" applyFont="1" applyAlignment="1"/>
    <xf numFmtId="0" fontId="17" fillId="2" borderId="7" xfId="0" applyFont="1" applyFill="1" applyBorder="1" applyAlignment="1"/>
    <xf numFmtId="0" fontId="17" fillId="2" borderId="8" xfId="0" applyFont="1" applyFill="1" applyBorder="1" applyAlignment="1"/>
    <xf numFmtId="0" fontId="17" fillId="2" borderId="9" xfId="0" applyFont="1" applyFill="1" applyBorder="1" applyAlignment="1"/>
    <xf numFmtId="0" fontId="3" fillId="3" borderId="0" xfId="0" applyFont="1" applyFill="1" applyAlignment="1"/>
    <xf numFmtId="0" fontId="3" fillId="2" borderId="0" xfId="0" applyFont="1" applyFill="1" applyBorder="1" applyAlignment="1"/>
    <xf numFmtId="0" fontId="3" fillId="2" borderId="11" xfId="0" applyFont="1" applyFill="1" applyBorder="1" applyAlignment="1"/>
    <xf numFmtId="0" fontId="3" fillId="0" borderId="0" xfId="0" applyFont="1" applyAlignment="1"/>
    <xf numFmtId="0" fontId="3" fillId="2" borderId="10" xfId="0" applyFont="1" applyFill="1" applyBorder="1" applyAlignment="1"/>
    <xf numFmtId="0" fontId="4" fillId="2" borderId="10" xfId="0" applyFont="1" applyFill="1" applyBorder="1"/>
    <xf numFmtId="0" fontId="3" fillId="3" borderId="0" xfId="0" applyFont="1" applyFill="1" applyAlignment="1">
      <alignment wrapText="1"/>
    </xf>
    <xf numFmtId="0" fontId="3" fillId="0" borderId="0" xfId="0" applyFont="1" applyAlignment="1">
      <alignment wrapText="1"/>
    </xf>
    <xf numFmtId="0" fontId="17" fillId="3" borderId="0" xfId="0" applyFont="1" applyFill="1" applyAlignment="1">
      <alignment wrapText="1"/>
    </xf>
    <xf numFmtId="0" fontId="17" fillId="0" borderId="0" xfId="0" applyFont="1" applyAlignment="1">
      <alignment wrapText="1"/>
    </xf>
    <xf numFmtId="0" fontId="3" fillId="2" borderId="10" xfId="0" applyFont="1" applyFill="1" applyBorder="1"/>
    <xf numFmtId="0" fontId="17" fillId="0" borderId="0" xfId="0" applyFont="1" applyFill="1" applyAlignment="1"/>
    <xf numFmtId="0" fontId="0" fillId="0" borderId="0" xfId="0" applyAlignment="1">
      <alignment horizontal="left" vertical="center"/>
    </xf>
    <xf numFmtId="0" fontId="5" fillId="0" borderId="0" xfId="0" applyFont="1" applyAlignment="1">
      <alignment horizontal="center" vertical="center" wrapText="1"/>
    </xf>
    <xf numFmtId="0" fontId="0" fillId="0" borderId="0" xfId="0" applyAlignment="1">
      <alignment vertical="center"/>
    </xf>
    <xf numFmtId="0" fontId="0" fillId="0" borderId="19" xfId="0" applyBorder="1" applyAlignment="1">
      <alignment vertical="center" wrapText="1"/>
    </xf>
    <xf numFmtId="0" fontId="0" fillId="0" borderId="2" xfId="0" applyBorder="1" applyAlignment="1">
      <alignment vertical="center" wrapText="1"/>
    </xf>
    <xf numFmtId="0" fontId="0" fillId="0" borderId="0" xfId="0" applyAlignment="1">
      <alignment vertical="center" wrapText="1"/>
    </xf>
    <xf numFmtId="0" fontId="7" fillId="0" borderId="0" xfId="0" applyFont="1"/>
    <xf numFmtId="0" fontId="17" fillId="0" borderId="2" xfId="0" applyFont="1" applyBorder="1" applyAlignment="1">
      <alignment horizontal="left"/>
    </xf>
    <xf numFmtId="0" fontId="7" fillId="3" borderId="2" xfId="3" applyFont="1" applyFill="1" applyBorder="1" applyAlignment="1">
      <alignment horizontal="center" vertical="center"/>
    </xf>
    <xf numFmtId="0" fontId="17" fillId="0" borderId="2" xfId="3" applyFont="1" applyBorder="1" applyAlignment="1">
      <alignment vertical="center"/>
    </xf>
    <xf numFmtId="0" fontId="7" fillId="6" borderId="21" xfId="3" applyFont="1" applyFill="1" applyBorder="1" applyAlignment="1">
      <alignment vertical="center" wrapText="1"/>
    </xf>
    <xf numFmtId="0" fontId="17" fillId="0" borderId="0" xfId="0" applyFont="1"/>
    <xf numFmtId="0" fontId="17" fillId="0" borderId="0" xfId="0" applyFont="1" applyFill="1" applyBorder="1"/>
    <xf numFmtId="164" fontId="7" fillId="0" borderId="0" xfId="0" applyNumberFormat="1" applyFont="1" applyFill="1" applyBorder="1" applyAlignment="1">
      <alignment horizontal="center"/>
    </xf>
    <xf numFmtId="0" fontId="7" fillId="0" borderId="0" xfId="0" applyFont="1" applyAlignment="1"/>
    <xf numFmtId="0" fontId="7" fillId="0" borderId="0" xfId="0" applyFont="1" applyFill="1" applyBorder="1" applyAlignment="1"/>
    <xf numFmtId="164" fontId="17" fillId="0" borderId="0" xfId="0" applyNumberFormat="1" applyFont="1" applyFill="1" applyBorder="1" applyAlignment="1">
      <alignment horizontal="left"/>
    </xf>
    <xf numFmtId="0" fontId="17" fillId="0" borderId="0" xfId="0" applyFont="1" applyFill="1" applyBorder="1" applyAlignment="1"/>
    <xf numFmtId="0" fontId="17" fillId="0" borderId="0" xfId="0" applyFont="1" applyFill="1" applyBorder="1" applyAlignment="1">
      <alignment horizontal="left"/>
    </xf>
    <xf numFmtId="0" fontId="17" fillId="0" borderId="0" xfId="0" applyFont="1" applyAlignment="1">
      <alignment horizontal="left"/>
    </xf>
    <xf numFmtId="0" fontId="17" fillId="0" borderId="2" xfId="0" applyFont="1" applyBorder="1" applyAlignment="1">
      <alignment horizontal="center" vertical="center"/>
    </xf>
    <xf numFmtId="0" fontId="17" fillId="0" borderId="22" xfId="0" applyFont="1" applyBorder="1" applyAlignment="1">
      <alignment horizontal="center" vertical="center"/>
    </xf>
    <xf numFmtId="166" fontId="17" fillId="0" borderId="21" xfId="0" applyNumberFormat="1" applyFont="1" applyBorder="1" applyAlignment="1">
      <alignment horizontal="center" vertical="center"/>
    </xf>
    <xf numFmtId="0" fontId="17" fillId="0" borderId="2" xfId="3" applyFont="1" applyBorder="1" applyAlignment="1">
      <alignment horizontal="left" vertical="center" wrapText="1"/>
    </xf>
    <xf numFmtId="0" fontId="17" fillId="0" borderId="2" xfId="3" applyFont="1" applyBorder="1" applyAlignment="1">
      <alignment horizontal="center" vertical="center" wrapText="1"/>
    </xf>
    <xf numFmtId="0" fontId="7" fillId="3" borderId="21" xfId="3" applyFont="1" applyFill="1" applyBorder="1" applyAlignment="1">
      <alignment horizontal="center" vertical="center"/>
    </xf>
    <xf numFmtId="0" fontId="7" fillId="3" borderId="22" xfId="3" applyFont="1" applyFill="1" applyBorder="1" applyAlignment="1">
      <alignment horizontal="center" vertical="center"/>
    </xf>
    <xf numFmtId="0" fontId="17" fillId="0" borderId="22" xfId="0" applyFont="1" applyBorder="1" applyAlignment="1">
      <alignment horizontal="left"/>
    </xf>
    <xf numFmtId="43" fontId="0" fillId="0" borderId="0" xfId="1" applyFont="1"/>
    <xf numFmtId="9" fontId="0" fillId="0" borderId="0" xfId="2" applyFont="1"/>
    <xf numFmtId="0" fontId="0" fillId="0" borderId="0" xfId="0" applyAlignment="1">
      <alignment horizontal="center" wrapText="1"/>
    </xf>
    <xf numFmtId="0" fontId="0" fillId="0" borderId="0" xfId="0" applyAlignment="1">
      <alignment wrapText="1"/>
    </xf>
    <xf numFmtId="0" fontId="0" fillId="0" borderId="0" xfId="0" applyAlignment="1">
      <alignment horizontal="center"/>
    </xf>
    <xf numFmtId="0" fontId="9" fillId="0" borderId="4" xfId="0" applyFont="1" applyBorder="1" applyAlignment="1">
      <alignment horizontal="left" vertical="center" wrapText="1"/>
    </xf>
    <xf numFmtId="0" fontId="0" fillId="0" borderId="0" xfId="0" applyAlignment="1">
      <alignment horizontal="center"/>
    </xf>
    <xf numFmtId="0" fontId="17" fillId="3" borderId="23" xfId="0" quotePrefix="1" applyNumberFormat="1" applyFont="1" applyFill="1" applyBorder="1" applyAlignment="1">
      <alignment horizontal="center" vertical="center" wrapText="1"/>
    </xf>
    <xf numFmtId="0" fontId="17" fillId="3" borderId="29" xfId="0" quotePrefix="1" applyNumberFormat="1" applyFont="1" applyFill="1" applyBorder="1" applyAlignment="1">
      <alignment horizontal="center" vertical="center" wrapText="1"/>
    </xf>
    <xf numFmtId="0" fontId="17" fillId="3" borderId="29" xfId="0" applyNumberFormat="1" applyFont="1" applyFill="1" applyBorder="1" applyAlignment="1">
      <alignment horizontal="center" vertical="center" wrapText="1"/>
    </xf>
    <xf numFmtId="0" fontId="3" fillId="2" borderId="10" xfId="0" applyFont="1" applyFill="1" applyBorder="1" applyAlignment="1">
      <alignment horizontal="left"/>
    </xf>
    <xf numFmtId="0" fontId="3" fillId="2" borderId="0" xfId="0" applyFont="1" applyFill="1" applyBorder="1"/>
    <xf numFmtId="0" fontId="33" fillId="2" borderId="10" xfId="0" applyFont="1" applyFill="1" applyBorder="1"/>
    <xf numFmtId="0" fontId="33" fillId="2" borderId="0" xfId="0" applyFont="1" applyFill="1" applyBorder="1"/>
    <xf numFmtId="0" fontId="33" fillId="2" borderId="11" xfId="0" applyFont="1" applyFill="1" applyBorder="1"/>
    <xf numFmtId="0" fontId="3" fillId="2" borderId="12" xfId="0" applyFont="1" applyFill="1" applyBorder="1" applyAlignment="1"/>
    <xf numFmtId="0" fontId="3" fillId="2" borderId="13" xfId="0" applyFont="1" applyFill="1" applyBorder="1" applyAlignment="1"/>
    <xf numFmtId="0" fontId="3" fillId="2" borderId="14" xfId="0" applyFont="1" applyFill="1" applyBorder="1" applyAlignment="1"/>
    <xf numFmtId="164" fontId="9" fillId="0" borderId="4" xfId="0" applyNumberFormat="1" applyFont="1" applyBorder="1" applyAlignment="1">
      <alignment horizontal="left" vertical="center" wrapText="1"/>
    </xf>
    <xf numFmtId="0" fontId="9" fillId="0" borderId="4" xfId="0" applyFont="1" applyBorder="1" applyAlignment="1">
      <alignment horizontal="center" vertical="center" wrapText="1"/>
    </xf>
    <xf numFmtId="0" fontId="3" fillId="0" borderId="4" xfId="0" applyNumberFormat="1" applyFont="1" applyBorder="1" applyAlignment="1">
      <alignment horizontal="center" vertical="center"/>
    </xf>
    <xf numFmtId="0" fontId="3" fillId="0" borderId="4" xfId="0" applyFont="1" applyBorder="1" applyAlignment="1">
      <alignment horizontal="center" vertical="center"/>
    </xf>
    <xf numFmtId="164" fontId="9" fillId="0" borderId="2" xfId="0" applyNumberFormat="1" applyFont="1" applyBorder="1" applyAlignment="1">
      <alignment horizontal="left" vertical="center" wrapText="1"/>
    </xf>
    <xf numFmtId="0" fontId="9" fillId="0" borderId="2" xfId="0" applyFont="1" applyBorder="1" applyAlignment="1">
      <alignment horizontal="center" vertical="center" wrapText="1"/>
    </xf>
    <xf numFmtId="0" fontId="3" fillId="0" borderId="2" xfId="0" applyNumberFormat="1" applyFont="1" applyBorder="1" applyAlignment="1">
      <alignment horizontal="center" vertical="center"/>
    </xf>
    <xf numFmtId="0" fontId="3" fillId="0" borderId="2" xfId="0" applyFont="1" applyBorder="1" applyAlignment="1">
      <alignment horizontal="center" vertical="center"/>
    </xf>
    <xf numFmtId="164" fontId="9" fillId="0" borderId="2" xfId="0" applyNumberFormat="1" applyFont="1" applyFill="1" applyBorder="1" applyAlignment="1">
      <alignment horizontal="left" vertical="center" wrapText="1"/>
    </xf>
    <xf numFmtId="164" fontId="9" fillId="0" borderId="2" xfId="0" applyNumberFormat="1" applyFont="1" applyFill="1" applyBorder="1" applyAlignment="1">
      <alignment horizontal="left" vertical="center"/>
    </xf>
    <xf numFmtId="0" fontId="9" fillId="0" borderId="2" xfId="0" applyFont="1" applyBorder="1" applyAlignment="1">
      <alignment horizontal="center" vertical="center"/>
    </xf>
    <xf numFmtId="0" fontId="22" fillId="5" borderId="2"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5" borderId="2" xfId="0" applyFont="1" applyFill="1" applyBorder="1" applyAlignment="1">
      <alignment horizontal="center" vertical="center" wrapText="1"/>
    </xf>
    <xf numFmtId="0" fontId="23" fillId="0" borderId="2" xfId="0" applyFont="1" applyBorder="1" applyAlignment="1">
      <alignment horizontal="center" vertical="center" wrapText="1"/>
    </xf>
    <xf numFmtId="0" fontId="23" fillId="5" borderId="2" xfId="0" applyFont="1" applyFill="1" applyBorder="1" applyAlignment="1">
      <alignment horizontal="center" vertical="center" wrapText="1"/>
    </xf>
    <xf numFmtId="0" fontId="38" fillId="15" borderId="2" xfId="0" applyFont="1" applyFill="1" applyBorder="1" applyAlignment="1">
      <alignment horizontal="center" vertical="center" wrapText="1"/>
    </xf>
    <xf numFmtId="0" fontId="38" fillId="16" borderId="2" xfId="0" applyFont="1" applyFill="1" applyBorder="1" applyAlignment="1">
      <alignment horizontal="center" vertical="center" wrapText="1"/>
    </xf>
    <xf numFmtId="0" fontId="18" fillId="17" borderId="2" xfId="0" applyFont="1" applyFill="1" applyBorder="1" applyAlignment="1">
      <alignment horizontal="center" vertical="center" wrapText="1"/>
    </xf>
    <xf numFmtId="0" fontId="18" fillId="18" borderId="2" xfId="0" applyFont="1" applyFill="1" applyBorder="1" applyAlignment="1">
      <alignment horizontal="center" vertical="center" wrapText="1"/>
    </xf>
    <xf numFmtId="2" fontId="3" fillId="0" borderId="4" xfId="0" applyNumberFormat="1" applyFont="1" applyBorder="1" applyAlignment="1">
      <alignment horizontal="center" vertical="center"/>
    </xf>
    <xf numFmtId="2" fontId="3" fillId="0" borderId="2" xfId="0" applyNumberFormat="1" applyFont="1" applyBorder="1" applyAlignment="1">
      <alignment horizontal="center"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0" fillId="0" borderId="0" xfId="0" applyAlignment="1">
      <alignment horizontal="center"/>
    </xf>
    <xf numFmtId="0" fontId="7" fillId="6" borderId="5" xfId="0" applyFont="1" applyFill="1" applyBorder="1" applyAlignment="1"/>
    <xf numFmtId="0" fontId="7" fillId="6" borderId="6" xfId="0" applyFont="1" applyFill="1" applyBorder="1" applyAlignment="1"/>
    <xf numFmtId="0" fontId="7" fillId="6" borderId="27" xfId="0" applyFont="1" applyFill="1" applyBorder="1" applyAlignment="1"/>
    <xf numFmtId="0" fontId="7" fillId="0" borderId="0" xfId="0" applyFont="1" applyBorder="1"/>
    <xf numFmtId="0" fontId="17" fillId="3" borderId="2" xfId="0" applyFont="1" applyFill="1" applyBorder="1" applyAlignment="1">
      <alignment wrapText="1"/>
    </xf>
    <xf numFmtId="0" fontId="17" fillId="0" borderId="2" xfId="0" applyFont="1" applyBorder="1" applyAlignment="1">
      <alignment horizontal="center"/>
    </xf>
    <xf numFmtId="0" fontId="17" fillId="3" borderId="2" xfId="0" applyFont="1" applyFill="1" applyBorder="1"/>
    <xf numFmtId="0" fontId="17" fillId="0" borderId="2" xfId="0" applyFont="1" applyFill="1" applyBorder="1" applyAlignment="1">
      <alignment horizontal="center"/>
    </xf>
    <xf numFmtId="0" fontId="17" fillId="0" borderId="2" xfId="0" applyFont="1" applyBorder="1" applyAlignment="1">
      <alignment horizontal="center" wrapText="1"/>
    </xf>
    <xf numFmtId="0" fontId="17" fillId="0" borderId="2" xfId="0" applyFont="1" applyFill="1" applyBorder="1" applyAlignment="1">
      <alignment horizontal="center" wrapText="1"/>
    </xf>
    <xf numFmtId="0" fontId="42" fillId="11" borderId="0" xfId="6" applyFont="1" applyFill="1"/>
    <xf numFmtId="0" fontId="35" fillId="11" borderId="0" xfId="6" applyFont="1" applyFill="1"/>
    <xf numFmtId="0" fontId="0" fillId="11" borderId="0" xfId="0" applyFill="1"/>
    <xf numFmtId="0" fontId="41" fillId="11" borderId="0" xfId="6" applyFill="1"/>
    <xf numFmtId="0" fontId="44" fillId="19" borderId="0" xfId="6" applyFont="1" applyFill="1" applyAlignment="1">
      <alignment horizontal="center" vertical="center"/>
    </xf>
    <xf numFmtId="0" fontId="42" fillId="18" borderId="0" xfId="6" applyFont="1" applyFill="1" applyAlignment="1">
      <alignment horizontal="center" vertical="center"/>
    </xf>
    <xf numFmtId="0" fontId="44" fillId="15" borderId="0" xfId="6" applyFont="1" applyFill="1" applyAlignment="1">
      <alignment horizontal="center" vertical="center"/>
    </xf>
    <xf numFmtId="0" fontId="44" fillId="20" borderId="0" xfId="6" applyFont="1" applyFill="1" applyAlignment="1">
      <alignment horizontal="center" vertical="center"/>
    </xf>
    <xf numFmtId="49" fontId="44" fillId="15" borderId="0" xfId="6" applyNumberFormat="1" applyFont="1" applyFill="1" applyAlignment="1">
      <alignment horizontal="center" vertical="center"/>
    </xf>
    <xf numFmtId="0" fontId="45" fillId="11" borderId="0" xfId="6" applyFont="1" applyFill="1"/>
    <xf numFmtId="49" fontId="42" fillId="18" borderId="0" xfId="6" applyNumberFormat="1" applyFont="1" applyFill="1" applyAlignment="1">
      <alignment horizontal="center" vertical="center"/>
    </xf>
    <xf numFmtId="49" fontId="42" fillId="20" borderId="0" xfId="6" applyNumberFormat="1" applyFont="1" applyFill="1" applyAlignment="1">
      <alignment horizontal="center" vertical="center"/>
    </xf>
    <xf numFmtId="0" fontId="6" fillId="18" borderId="0" xfId="6" applyFont="1" applyFill="1" applyAlignment="1">
      <alignment horizontal="center" vertical="center"/>
    </xf>
    <xf numFmtId="49" fontId="44" fillId="20" borderId="0" xfId="6" applyNumberFormat="1" applyFont="1" applyFill="1" applyAlignment="1">
      <alignment horizontal="center" vertical="center"/>
    </xf>
    <xf numFmtId="0" fontId="6" fillId="20" borderId="0" xfId="6" applyFont="1" applyFill="1" applyAlignment="1">
      <alignment horizontal="center" vertical="center"/>
    </xf>
    <xf numFmtId="0" fontId="52" fillId="18" borderId="0" xfId="0" applyFont="1" applyFill="1" applyAlignment="1">
      <alignment horizontal="center"/>
    </xf>
    <xf numFmtId="0" fontId="53" fillId="15" borderId="0" xfId="0" applyFont="1" applyFill="1" applyAlignment="1">
      <alignment horizontal="center" vertical="center"/>
    </xf>
    <xf numFmtId="0" fontId="42" fillId="20" borderId="0" xfId="6" applyFont="1" applyFill="1" applyAlignment="1">
      <alignment horizontal="center" vertical="center"/>
    </xf>
    <xf numFmtId="0" fontId="52" fillId="20" borderId="0" xfId="0" applyFont="1" applyFill="1" applyAlignment="1">
      <alignment horizontal="center"/>
    </xf>
    <xf numFmtId="0" fontId="54" fillId="20" borderId="0" xfId="0" applyFont="1" applyFill="1" applyAlignment="1">
      <alignment horizontal="center"/>
    </xf>
    <xf numFmtId="49" fontId="6" fillId="20" borderId="0" xfId="6" applyNumberFormat="1" applyFont="1" applyFill="1" applyAlignment="1">
      <alignment horizontal="center" vertical="center"/>
    </xf>
    <xf numFmtId="0" fontId="0" fillId="0" borderId="0" xfId="0" applyAlignment="1">
      <alignment horizontal="right"/>
    </xf>
    <xf numFmtId="0" fontId="7" fillId="3" borderId="4" xfId="0" applyFont="1" applyFill="1" applyBorder="1" applyAlignment="1">
      <alignment textRotation="60"/>
    </xf>
    <xf numFmtId="0" fontId="17" fillId="0" borderId="40" xfId="0" applyNumberFormat="1" applyFont="1" applyFill="1" applyBorder="1" applyAlignment="1">
      <alignment horizontal="center" textRotation="60" wrapText="1"/>
    </xf>
    <xf numFmtId="0" fontId="7" fillId="6" borderId="21" xfId="3" applyFont="1" applyFill="1" applyBorder="1" applyAlignment="1">
      <alignment vertical="center"/>
    </xf>
    <xf numFmtId="0" fontId="17" fillId="0" borderId="5" xfId="3" applyFont="1" applyFill="1" applyBorder="1" applyAlignment="1">
      <alignment horizontal="left" vertical="center"/>
    </xf>
    <xf numFmtId="0" fontId="17" fillId="0" borderId="6" xfId="3" applyFont="1" applyFill="1" applyBorder="1" applyAlignment="1">
      <alignment horizontal="left" vertical="center"/>
    </xf>
    <xf numFmtId="0" fontId="17" fillId="0" borderId="27" xfId="3" applyFont="1" applyFill="1" applyBorder="1" applyAlignment="1">
      <alignment horizontal="left" vertical="center"/>
    </xf>
    <xf numFmtId="0" fontId="7" fillId="0" borderId="21" xfId="3" applyFont="1" applyBorder="1" applyAlignment="1">
      <alignment horizontal="center" vertical="center"/>
    </xf>
    <xf numFmtId="0" fontId="7" fillId="0" borderId="2" xfId="3" applyFont="1" applyBorder="1" applyAlignment="1">
      <alignment horizontal="center" vertical="center"/>
    </xf>
    <xf numFmtId="0" fontId="7" fillId="0" borderId="22" xfId="3" applyFont="1" applyBorder="1" applyAlignment="1">
      <alignment horizontal="center" vertical="center"/>
    </xf>
    <xf numFmtId="0" fontId="17" fillId="0" borderId="0" xfId="0" applyFont="1" applyBorder="1" applyAlignment="1"/>
    <xf numFmtId="0" fontId="17" fillId="0" borderId="10" xfId="0" applyFont="1" applyBorder="1" applyAlignment="1">
      <alignment horizontal="center"/>
    </xf>
    <xf numFmtId="0" fontId="17" fillId="0" borderId="2" xfId="3" applyFont="1" applyBorder="1" applyAlignment="1">
      <alignment vertical="center" wrapText="1"/>
    </xf>
    <xf numFmtId="0" fontId="18" fillId="0" borderId="2" xfId="0" applyFont="1" applyFill="1" applyBorder="1" applyAlignment="1">
      <alignment horizontal="center" vertical="center" wrapText="1"/>
    </xf>
    <xf numFmtId="0" fontId="7" fillId="3" borderId="18" xfId="3" applyFont="1" applyFill="1" applyBorder="1" applyAlignment="1">
      <alignment horizontal="left" vertical="center"/>
    </xf>
    <xf numFmtId="0" fontId="7" fillId="3" borderId="21" xfId="3" applyFont="1" applyFill="1" applyBorder="1" applyAlignment="1">
      <alignment horizontal="left" vertical="center"/>
    </xf>
    <xf numFmtId="0" fontId="7" fillId="3" borderId="23" xfId="3" applyFont="1" applyFill="1" applyBorder="1" applyAlignment="1">
      <alignment horizontal="left" vertical="center"/>
    </xf>
    <xf numFmtId="0" fontId="17" fillId="0" borderId="0" xfId="0" applyFont="1" applyBorder="1" applyAlignment="1">
      <alignment horizontal="center" vertical="center"/>
    </xf>
    <xf numFmtId="0" fontId="7" fillId="3" borderId="4" xfId="0" applyFont="1" applyFill="1" applyBorder="1" applyAlignment="1">
      <alignment horizontal="center"/>
    </xf>
    <xf numFmtId="0" fontId="17" fillId="0" borderId="2" xfId="0" applyFont="1" applyFill="1" applyBorder="1" applyAlignment="1">
      <alignment horizontal="left"/>
    </xf>
    <xf numFmtId="164" fontId="7" fillId="3" borderId="2" xfId="0" applyNumberFormat="1" applyFont="1" applyFill="1" applyBorder="1" applyAlignment="1">
      <alignment horizontal="center"/>
    </xf>
    <xf numFmtId="0" fontId="7" fillId="3" borderId="2" xfId="0" applyFont="1" applyFill="1" applyBorder="1" applyAlignment="1">
      <alignment horizontal="center"/>
    </xf>
    <xf numFmtId="164" fontId="17" fillId="0" borderId="2" xfId="0" applyNumberFormat="1" applyFont="1" applyBorder="1" applyAlignment="1">
      <alignment horizontal="center"/>
    </xf>
    <xf numFmtId="0" fontId="17" fillId="21" borderId="42" xfId="0" applyFont="1" applyFill="1" applyBorder="1" applyAlignment="1">
      <alignment horizontal="center"/>
    </xf>
    <xf numFmtId="0" fontId="17" fillId="21" borderId="3" xfId="0" applyFont="1" applyFill="1" applyBorder="1" applyAlignment="1">
      <alignment horizontal="center"/>
    </xf>
    <xf numFmtId="0" fontId="17" fillId="21" borderId="43" xfId="0" applyFont="1" applyFill="1" applyBorder="1" applyAlignment="1">
      <alignment horizontal="center"/>
    </xf>
    <xf numFmtId="0" fontId="7" fillId="0" borderId="0" xfId="0" applyFont="1" applyBorder="1" applyAlignment="1">
      <alignment horizontal="center" vertical="top" wrapText="1"/>
    </xf>
    <xf numFmtId="0" fontId="17" fillId="3" borderId="19" xfId="0" applyFont="1" applyFill="1" applyBorder="1" applyAlignment="1">
      <alignment horizontal="center" vertical="center" wrapText="1"/>
    </xf>
    <xf numFmtId="0" fontId="17" fillId="3" borderId="20" xfId="0" applyFont="1" applyFill="1" applyBorder="1" applyAlignment="1">
      <alignment horizontal="center" vertical="center"/>
    </xf>
    <xf numFmtId="0" fontId="7" fillId="3" borderId="34" xfId="0" applyFont="1" applyFill="1" applyBorder="1" applyAlignment="1">
      <alignment horizontal="center" vertical="center" wrapText="1"/>
    </xf>
    <xf numFmtId="0" fontId="8" fillId="0" borderId="4" xfId="0" applyFont="1" applyBorder="1" applyAlignment="1">
      <alignment vertical="center" wrapText="1"/>
    </xf>
    <xf numFmtId="0" fontId="8" fillId="0" borderId="4" xfId="0" applyFont="1" applyBorder="1" applyAlignment="1">
      <alignment horizontal="left" vertical="center" wrapText="1"/>
    </xf>
    <xf numFmtId="0" fontId="56" fillId="0" borderId="4" xfId="4" applyFont="1" applyFill="1" applyBorder="1" applyAlignment="1">
      <alignment horizontal="center" vertical="center" wrapText="1"/>
    </xf>
    <xf numFmtId="0" fontId="17" fillId="0" borderId="4" xfId="3" applyFont="1" applyBorder="1" applyAlignment="1">
      <alignment horizontal="center" vertical="center" wrapText="1"/>
    </xf>
    <xf numFmtId="0" fontId="5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7" fillId="0" borderId="31" xfId="0" applyFont="1" applyFill="1" applyBorder="1" applyAlignment="1">
      <alignment horizontal="center"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0" xfId="0" applyFont="1" applyBorder="1" applyAlignment="1">
      <alignment vertical="center" wrapText="1"/>
    </xf>
    <xf numFmtId="0" fontId="8" fillId="0" borderId="2" xfId="0" applyFont="1" applyBorder="1" applyAlignment="1">
      <alignment vertical="center" wrapText="1"/>
    </xf>
    <xf numFmtId="0" fontId="8" fillId="0" borderId="2" xfId="0" applyFont="1" applyBorder="1" applyAlignment="1">
      <alignment horizontal="left" vertical="center" wrapText="1"/>
    </xf>
    <xf numFmtId="0" fontId="56" fillId="0" borderId="2" xfId="4" applyFont="1" applyFill="1" applyBorder="1" applyAlignment="1">
      <alignment horizontal="center" vertical="center" wrapText="1"/>
    </xf>
    <xf numFmtId="0" fontId="5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57" fillId="0" borderId="22" xfId="0" applyFont="1" applyFill="1" applyBorder="1" applyAlignment="1">
      <alignment horizontal="center" vertical="center" wrapText="1"/>
    </xf>
    <xf numFmtId="0" fontId="8" fillId="0" borderId="21" xfId="0" applyFont="1" applyBorder="1" applyAlignment="1">
      <alignment vertical="center" wrapText="1"/>
    </xf>
    <xf numFmtId="0" fontId="17" fillId="0" borderId="2" xfId="3" applyFont="1" applyFill="1" applyBorder="1" applyAlignment="1">
      <alignment horizontal="center" vertical="center" wrapText="1"/>
    </xf>
    <xf numFmtId="1" fontId="8" fillId="0" borderId="2" xfId="0" applyNumberFormat="1" applyFont="1" applyFill="1" applyBorder="1" applyAlignment="1">
      <alignment horizontal="center" vertical="center" wrapText="1"/>
    </xf>
    <xf numFmtId="0" fontId="8" fillId="0" borderId="2" xfId="0" applyFont="1" applyFill="1" applyBorder="1" applyAlignment="1">
      <alignment vertical="center"/>
    </xf>
    <xf numFmtId="0" fontId="17" fillId="0" borderId="2" xfId="0" applyFont="1" applyFill="1" applyBorder="1" applyAlignment="1">
      <alignment horizontal="center" vertical="center" wrapText="1"/>
    </xf>
    <xf numFmtId="0" fontId="57" fillId="0" borderId="21" xfId="0" applyFont="1" applyBorder="1" applyAlignment="1">
      <alignment vertical="center" wrapText="1"/>
    </xf>
    <xf numFmtId="0" fontId="57" fillId="0" borderId="2" xfId="0" applyFont="1" applyBorder="1" applyAlignment="1">
      <alignment vertical="center" wrapText="1"/>
    </xf>
    <xf numFmtId="0" fontId="57" fillId="0" borderId="0" xfId="0" applyFont="1" applyBorder="1" applyAlignment="1">
      <alignment vertical="center" wrapText="1"/>
    </xf>
    <xf numFmtId="0" fontId="8" fillId="0" borderId="2" xfId="0" applyFont="1" applyFill="1" applyBorder="1" applyAlignment="1">
      <alignment vertical="center" wrapText="1"/>
    </xf>
    <xf numFmtId="0" fontId="8" fillId="0" borderId="2" xfId="0" applyFont="1" applyFill="1" applyBorder="1" applyAlignment="1">
      <alignment horizontal="left" vertical="center" wrapText="1"/>
    </xf>
    <xf numFmtId="0" fontId="8" fillId="0" borderId="21" xfId="0" applyFont="1" applyFill="1" applyBorder="1" applyAlignment="1">
      <alignment vertical="center" wrapText="1"/>
    </xf>
    <xf numFmtId="0" fontId="8" fillId="0" borderId="0" xfId="0" applyFont="1" applyFill="1" applyBorder="1" applyAlignment="1">
      <alignment vertical="center" wrapText="1"/>
    </xf>
    <xf numFmtId="0" fontId="8" fillId="0" borderId="2" xfId="0" applyFont="1" applyFill="1" applyBorder="1" applyAlignment="1">
      <alignment horizontal="left" vertical="center"/>
    </xf>
    <xf numFmtId="0" fontId="8" fillId="0" borderId="21" xfId="0" applyFont="1" applyBorder="1" applyAlignment="1">
      <alignment vertical="center"/>
    </xf>
    <xf numFmtId="0" fontId="8" fillId="0" borderId="2" xfId="0" applyFont="1" applyBorder="1" applyAlignment="1">
      <alignment vertical="center"/>
    </xf>
    <xf numFmtId="0" fontId="8" fillId="0" borderId="0" xfId="0" applyFont="1" applyBorder="1" applyAlignment="1">
      <alignment vertical="center"/>
    </xf>
    <xf numFmtId="0" fontId="8" fillId="0" borderId="2"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1"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Border="1" applyAlignment="1">
      <alignment horizontal="left"/>
    </xf>
    <xf numFmtId="0" fontId="57" fillId="0" borderId="0" xfId="0" applyFont="1" applyBorder="1" applyAlignment="1">
      <alignment horizontal="left" vertical="center"/>
    </xf>
    <xf numFmtId="0" fontId="57" fillId="0" borderId="0" xfId="0" applyFont="1" applyBorder="1" applyAlignment="1">
      <alignment vertical="center"/>
    </xf>
    <xf numFmtId="1" fontId="57" fillId="0" borderId="0" xfId="0" applyNumberFormat="1" applyFont="1" applyFill="1" applyBorder="1" applyAlignment="1">
      <alignment horizontal="center" vertical="center"/>
    </xf>
    <xf numFmtId="0" fontId="57"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0" xfId="0" applyFont="1" applyFill="1" applyBorder="1" applyAlignment="1">
      <alignment horizontal="left"/>
    </xf>
    <xf numFmtId="0" fontId="7" fillId="0" borderId="0" xfId="0" applyFont="1" applyBorder="1" applyAlignment="1">
      <alignment horizontal="left" vertical="center"/>
    </xf>
    <xf numFmtId="0" fontId="7" fillId="0" borderId="0" xfId="0" applyFont="1" applyBorder="1" applyAlignment="1">
      <alignment vertical="center"/>
    </xf>
    <xf numFmtId="0" fontId="17" fillId="0" borderId="0" xfId="0" applyFont="1" applyBorder="1" applyAlignment="1">
      <alignment vertical="center"/>
    </xf>
    <xf numFmtId="0" fontId="17" fillId="0" borderId="0" xfId="0" applyFont="1" applyBorder="1" applyAlignment="1">
      <alignment vertical="center" wrapText="1"/>
    </xf>
    <xf numFmtId="0" fontId="17" fillId="0" borderId="0" xfId="0" applyFont="1" applyBorder="1" applyAlignment="1">
      <alignment horizontal="left" vertical="center" wrapText="1"/>
    </xf>
    <xf numFmtId="0" fontId="17" fillId="0" borderId="0" xfId="0" applyFont="1" applyFill="1" applyBorder="1" applyAlignment="1">
      <alignment horizontal="center" vertical="center"/>
    </xf>
    <xf numFmtId="1" fontId="7" fillId="0" borderId="0" xfId="0" applyNumberFormat="1" applyFont="1" applyFill="1" applyBorder="1" applyAlignment="1">
      <alignment horizontal="center" vertical="center"/>
    </xf>
    <xf numFmtId="0" fontId="17" fillId="0" borderId="0" xfId="0" applyFont="1" applyBorder="1" applyAlignment="1">
      <alignment horizontal="left" vertical="center"/>
    </xf>
    <xf numFmtId="0" fontId="17" fillId="0" borderId="0" xfId="0" applyFont="1" applyBorder="1" applyAlignment="1">
      <alignment horizontal="left"/>
    </xf>
    <xf numFmtId="0" fontId="58" fillId="0" borderId="0" xfId="0" applyFont="1" applyBorder="1" applyAlignment="1">
      <alignment vertical="center"/>
    </xf>
    <xf numFmtId="0" fontId="59" fillId="0" borderId="0" xfId="0" applyFont="1" applyBorder="1" applyAlignment="1">
      <alignment vertical="center"/>
    </xf>
    <xf numFmtId="0" fontId="60" fillId="0" borderId="0" xfId="0" applyFont="1" applyBorder="1" applyAlignment="1">
      <alignment vertical="center" wrapText="1"/>
    </xf>
    <xf numFmtId="0" fontId="60" fillId="0" borderId="0" xfId="0" applyFont="1" applyBorder="1" applyAlignment="1">
      <alignment horizontal="left" vertical="center" wrapText="1"/>
    </xf>
    <xf numFmtId="0" fontId="60" fillId="0" borderId="0" xfId="0" applyFont="1" applyBorder="1" applyAlignment="1">
      <alignment vertical="center"/>
    </xf>
    <xf numFmtId="1" fontId="60" fillId="0" borderId="0" xfId="0" applyNumberFormat="1" applyFont="1" applyFill="1" applyBorder="1" applyAlignment="1">
      <alignment horizontal="center" vertical="center"/>
    </xf>
    <xf numFmtId="1" fontId="59" fillId="0" borderId="0"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0" fontId="7" fillId="0" borderId="0" xfId="0" applyFont="1" applyFill="1" applyBorder="1" applyAlignment="1">
      <alignment vertical="center"/>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17"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60" fillId="0" borderId="0" xfId="0" applyFont="1" applyFill="1" applyBorder="1" applyAlignment="1">
      <alignment horizontal="center" vertical="center"/>
    </xf>
    <xf numFmtId="0" fontId="17" fillId="0" borderId="0" xfId="0" applyFont="1" applyBorder="1" applyAlignment="1">
      <alignment wrapText="1"/>
    </xf>
    <xf numFmtId="0" fontId="17" fillId="3" borderId="2" xfId="0" applyFont="1" applyFill="1" applyBorder="1" applyAlignment="1">
      <alignment horizontal="center" vertical="top" wrapText="1"/>
    </xf>
    <xf numFmtId="1" fontId="17" fillId="3" borderId="2" xfId="0" applyNumberFormat="1" applyFont="1" applyFill="1" applyBorder="1" applyAlignment="1">
      <alignment horizontal="center" vertical="top" wrapText="1"/>
    </xf>
    <xf numFmtId="0" fontId="7" fillId="3" borderId="2" xfId="0" applyFont="1" applyFill="1" applyBorder="1" applyAlignment="1">
      <alignment horizontal="center" vertical="top" wrapText="1"/>
    </xf>
    <xf numFmtId="0" fontId="17" fillId="3" borderId="3" xfId="0" applyFont="1" applyFill="1" applyBorder="1" applyAlignment="1">
      <alignment horizontal="center" vertical="top" wrapText="1"/>
    </xf>
    <xf numFmtId="1" fontId="17" fillId="3" borderId="3" xfId="0" applyNumberFormat="1" applyFont="1" applyFill="1" applyBorder="1" applyAlignment="1">
      <alignment horizontal="center" vertical="top" wrapText="1"/>
    </xf>
    <xf numFmtId="0" fontId="7" fillId="3" borderId="35" xfId="0" applyFont="1" applyFill="1" applyBorder="1" applyAlignment="1">
      <alignment horizontal="center" vertical="top" wrapText="1"/>
    </xf>
    <xf numFmtId="0" fontId="7" fillId="6" borderId="48" xfId="0" applyFont="1" applyFill="1" applyBorder="1" applyAlignment="1">
      <alignment horizontal="center" vertical="center" wrapText="1"/>
    </xf>
    <xf numFmtId="0" fontId="8" fillId="0" borderId="41" xfId="0" quotePrefix="1" applyFont="1" applyBorder="1" applyAlignment="1">
      <alignment horizontal="center" vertical="center" wrapText="1"/>
    </xf>
    <xf numFmtId="0" fontId="8" fillId="0" borderId="39" xfId="0" quotePrefix="1" applyFont="1" applyBorder="1" applyAlignment="1">
      <alignment horizontal="center" vertical="center" wrapText="1"/>
    </xf>
    <xf numFmtId="0" fontId="17" fillId="3" borderId="45" xfId="0" applyNumberFormat="1" applyFont="1" applyFill="1" applyBorder="1" applyAlignment="1">
      <alignment horizontal="center" vertical="center" wrapText="1"/>
    </xf>
    <xf numFmtId="0" fontId="8" fillId="0" borderId="44" xfId="0" applyFont="1" applyBorder="1" applyAlignment="1">
      <alignment vertical="center" wrapText="1"/>
    </xf>
    <xf numFmtId="0" fontId="8" fillId="0" borderId="5" xfId="0" applyFont="1" applyBorder="1" applyAlignment="1">
      <alignment vertical="center" wrapText="1"/>
    </xf>
    <xf numFmtId="0" fontId="57" fillId="0" borderId="5" xfId="0" applyFont="1" applyBorder="1" applyAlignment="1">
      <alignment vertical="center" wrapText="1"/>
    </xf>
    <xf numFmtId="0" fontId="8" fillId="0" borderId="5" xfId="0" applyFont="1" applyFill="1" applyBorder="1" applyAlignment="1">
      <alignment vertical="center" wrapText="1"/>
    </xf>
    <xf numFmtId="0" fontId="8" fillId="0" borderId="5" xfId="0" applyFont="1" applyBorder="1" applyAlignment="1">
      <alignment vertical="center"/>
    </xf>
    <xf numFmtId="0" fontId="8" fillId="0" borderId="42" xfId="0" quotePrefix="1" applyFont="1" applyBorder="1" applyAlignment="1">
      <alignment horizontal="center" vertical="center" wrapText="1"/>
    </xf>
    <xf numFmtId="0" fontId="8" fillId="0" borderId="3" xfId="0" applyFont="1" applyBorder="1" applyAlignment="1">
      <alignment vertical="center" wrapText="1"/>
    </xf>
    <xf numFmtId="0" fontId="8" fillId="0" borderId="3" xfId="0" applyFont="1" applyBorder="1" applyAlignment="1">
      <alignment horizontal="left" vertical="center"/>
    </xf>
    <xf numFmtId="0" fontId="8" fillId="0" borderId="3" xfId="0" applyFont="1" applyBorder="1" applyAlignment="1">
      <alignment vertical="center"/>
    </xf>
    <xf numFmtId="0" fontId="8" fillId="0" borderId="3" xfId="0" applyFont="1" applyBorder="1" applyAlignment="1">
      <alignment horizontal="left" vertical="center" wrapText="1"/>
    </xf>
    <xf numFmtId="0" fontId="8" fillId="0" borderId="3" xfId="0" applyFont="1" applyFill="1" applyBorder="1" applyAlignment="1">
      <alignment horizontal="center" vertical="center" wrapText="1"/>
    </xf>
    <xf numFmtId="1" fontId="8" fillId="0" borderId="3" xfId="0" applyNumberFormat="1" applyFont="1" applyFill="1" applyBorder="1" applyAlignment="1">
      <alignment horizontal="center" vertical="center" wrapText="1"/>
    </xf>
    <xf numFmtId="0" fontId="57" fillId="0" borderId="3" xfId="0" applyFont="1" applyFill="1" applyBorder="1" applyAlignment="1">
      <alignment horizontal="center" vertical="center" wrapText="1"/>
    </xf>
    <xf numFmtId="0" fontId="57" fillId="0" borderId="35" xfId="0" applyFont="1" applyFill="1" applyBorder="1" applyAlignment="1">
      <alignment horizontal="center" vertical="center" wrapText="1"/>
    </xf>
    <xf numFmtId="0" fontId="8" fillId="0" borderId="46" xfId="0" applyFont="1" applyBorder="1" applyAlignment="1">
      <alignment vertical="center"/>
    </xf>
    <xf numFmtId="0" fontId="8" fillId="0" borderId="43" xfId="0" applyFont="1" applyBorder="1" applyAlignment="1">
      <alignment vertical="center"/>
    </xf>
    <xf numFmtId="0" fontId="17" fillId="11" borderId="41" xfId="0" applyFont="1" applyFill="1" applyBorder="1"/>
    <xf numFmtId="0" fontId="17" fillId="11" borderId="40" xfId="0" applyFont="1" applyFill="1" applyBorder="1" applyAlignment="1">
      <alignment wrapText="1"/>
    </xf>
    <xf numFmtId="0" fontId="17" fillId="11" borderId="39" xfId="0" applyFont="1" applyFill="1" applyBorder="1" applyAlignment="1">
      <alignment horizontal="center"/>
    </xf>
    <xf numFmtId="0" fontId="17" fillId="11" borderId="42" xfId="0" applyFont="1" applyFill="1" applyBorder="1" applyAlignment="1">
      <alignment horizontal="center"/>
    </xf>
    <xf numFmtId="0" fontId="56" fillId="0" borderId="0" xfId="0" applyFont="1"/>
    <xf numFmtId="0" fontId="56" fillId="11" borderId="32" xfId="0" applyFont="1" applyFill="1" applyBorder="1"/>
    <xf numFmtId="0" fontId="56" fillId="11" borderId="1" xfId="0" applyFont="1" applyFill="1" applyBorder="1"/>
    <xf numFmtId="0" fontId="56" fillId="11" borderId="33" xfId="0" applyFont="1" applyFill="1" applyBorder="1"/>
    <xf numFmtId="0" fontId="56" fillId="11" borderId="10" xfId="0" applyFont="1" applyFill="1" applyBorder="1"/>
    <xf numFmtId="0" fontId="56" fillId="11" borderId="0" xfId="0" applyFont="1" applyFill="1" applyBorder="1"/>
    <xf numFmtId="0" fontId="56" fillId="11" borderId="11" xfId="0" applyFont="1" applyFill="1" applyBorder="1"/>
    <xf numFmtId="0" fontId="56" fillId="11" borderId="12" xfId="0" applyFont="1" applyFill="1" applyBorder="1"/>
    <xf numFmtId="0" fontId="56" fillId="11" borderId="13" xfId="0" applyFont="1" applyFill="1" applyBorder="1"/>
    <xf numFmtId="0" fontId="56" fillId="11" borderId="14" xfId="0" applyFont="1" applyFill="1" applyBorder="1"/>
    <xf numFmtId="0" fontId="17" fillId="0" borderId="0" xfId="3" applyFont="1" applyAlignment="1">
      <alignment vertical="center"/>
    </xf>
    <xf numFmtId="0" fontId="17" fillId="0" borderId="0" xfId="3" applyFont="1" applyAlignment="1">
      <alignment vertical="center" wrapText="1"/>
    </xf>
    <xf numFmtId="0" fontId="17" fillId="0" borderId="21" xfId="3" applyFont="1" applyBorder="1" applyAlignment="1">
      <alignment horizontal="center" vertical="center" shrinkToFit="1"/>
    </xf>
    <xf numFmtId="0" fontId="17" fillId="0" borderId="2" xfId="3" applyFont="1" applyBorder="1" applyAlignment="1">
      <alignment horizontal="center" vertical="center"/>
    </xf>
    <xf numFmtId="0" fontId="17" fillId="0" borderId="22" xfId="3" applyFont="1" applyBorder="1" applyAlignment="1">
      <alignment horizontal="center" vertical="center"/>
    </xf>
    <xf numFmtId="0" fontId="17" fillId="3" borderId="10" xfId="3" applyFont="1" applyFill="1" applyBorder="1" applyAlignment="1">
      <alignment vertical="center"/>
    </xf>
    <xf numFmtId="0" fontId="17" fillId="3" borderId="0" xfId="3" applyFont="1" applyFill="1" applyBorder="1" applyAlignment="1">
      <alignment vertical="center"/>
    </xf>
    <xf numFmtId="0" fontId="17" fillId="3" borderId="11" xfId="3" applyFont="1" applyFill="1" applyBorder="1" applyAlignment="1">
      <alignment vertical="center"/>
    </xf>
    <xf numFmtId="0" fontId="17" fillId="0" borderId="0" xfId="3" applyFont="1" applyBorder="1" applyAlignment="1">
      <alignment vertical="center"/>
    </xf>
    <xf numFmtId="0" fontId="17" fillId="0" borderId="11" xfId="3" applyFont="1" applyBorder="1" applyAlignment="1">
      <alignment vertical="center"/>
    </xf>
    <xf numFmtId="0" fontId="17" fillId="0" borderId="21" xfId="3" applyFont="1" applyBorder="1" applyAlignment="1">
      <alignment horizontal="center" vertical="center"/>
    </xf>
    <xf numFmtId="14" fontId="17" fillId="0" borderId="2" xfId="3" applyNumberFormat="1" applyFont="1" applyBorder="1" applyAlignment="1">
      <alignment horizontal="center" vertical="center"/>
    </xf>
    <xf numFmtId="165" fontId="17" fillId="0" borderId="22" xfId="3" applyNumberFormat="1" applyFont="1" applyBorder="1" applyAlignment="1">
      <alignment horizontal="center" vertical="center"/>
    </xf>
    <xf numFmtId="0" fontId="17" fillId="3" borderId="23" xfId="3" applyFont="1" applyFill="1" applyBorder="1" applyAlignment="1">
      <alignment vertical="center"/>
    </xf>
    <xf numFmtId="0" fontId="17" fillId="3" borderId="29" xfId="3" applyFont="1" applyFill="1" applyBorder="1" applyAlignment="1">
      <alignment vertical="center"/>
    </xf>
    <xf numFmtId="0" fontId="17" fillId="3" borderId="24" xfId="3" applyFont="1" applyFill="1" applyBorder="1" applyAlignment="1">
      <alignment vertical="center"/>
    </xf>
    <xf numFmtId="0" fontId="56" fillId="0" borderId="0" xfId="0" applyFont="1" applyAlignment="1">
      <alignment horizontal="center"/>
    </xf>
    <xf numFmtId="0" fontId="17" fillId="11" borderId="5" xfId="3" applyFont="1" applyFill="1" applyBorder="1" applyAlignment="1">
      <alignment wrapText="1"/>
    </xf>
    <xf numFmtId="0" fontId="17" fillId="11" borderId="5" xfId="3" applyFont="1" applyFill="1" applyBorder="1" applyAlignment="1">
      <alignment horizontal="left" wrapText="1"/>
    </xf>
    <xf numFmtId="0" fontId="17" fillId="11" borderId="43" xfId="3" applyFont="1" applyFill="1" applyBorder="1" applyAlignment="1">
      <alignment wrapText="1"/>
    </xf>
    <xf numFmtId="0" fontId="56" fillId="0" borderId="11" xfId="0" applyFont="1" applyBorder="1"/>
    <xf numFmtId="0" fontId="56" fillId="0" borderId="11" xfId="0" applyFont="1" applyBorder="1" applyAlignment="1">
      <alignment horizontal="center"/>
    </xf>
    <xf numFmtId="0" fontId="56" fillId="0" borderId="0" xfId="0" applyFont="1" applyBorder="1"/>
    <xf numFmtId="0" fontId="56" fillId="11" borderId="39" xfId="0" applyFont="1" applyFill="1" applyBorder="1" applyAlignment="1">
      <alignment horizontal="center"/>
    </xf>
    <xf numFmtId="0" fontId="56" fillId="0" borderId="22" xfId="0" applyFont="1" applyBorder="1" applyAlignment="1">
      <alignment horizontal="center"/>
    </xf>
    <xf numFmtId="0" fontId="56" fillId="3" borderId="2" xfId="0" applyFont="1" applyFill="1" applyBorder="1"/>
    <xf numFmtId="0" fontId="56" fillId="0" borderId="2" xfId="0" applyFont="1" applyBorder="1" applyAlignment="1">
      <alignment horizontal="center"/>
    </xf>
    <xf numFmtId="0" fontId="56" fillId="0" borderId="2" xfId="0" applyFont="1" applyFill="1" applyBorder="1" applyAlignment="1">
      <alignment horizontal="center"/>
    </xf>
    <xf numFmtId="0" fontId="56" fillId="0" borderId="0" xfId="0" applyFont="1" applyBorder="1" applyAlignment="1">
      <alignment wrapText="1"/>
    </xf>
    <xf numFmtId="0" fontId="56" fillId="0" borderId="0" xfId="0" applyFont="1" applyBorder="1" applyAlignment="1">
      <alignment horizontal="center"/>
    </xf>
    <xf numFmtId="0" fontId="56" fillId="0" borderId="0" xfId="0" applyFont="1" applyAlignment="1">
      <alignment wrapText="1"/>
    </xf>
    <xf numFmtId="0" fontId="56" fillId="0" borderId="0" xfId="0" applyFont="1" applyFill="1" applyBorder="1"/>
    <xf numFmtId="0" fontId="56" fillId="0" borderId="0" xfId="0" applyFont="1" applyBorder="1" applyAlignment="1">
      <alignment vertical="center"/>
    </xf>
    <xf numFmtId="0" fontId="55" fillId="0" borderId="0" xfId="0" applyFont="1" applyBorder="1"/>
    <xf numFmtId="0" fontId="2" fillId="0" borderId="4" xfId="0" applyFont="1" applyFill="1" applyBorder="1" applyAlignment="1">
      <alignment horizontal="center"/>
    </xf>
    <xf numFmtId="0" fontId="0" fillId="0" borderId="0" xfId="0" applyFill="1"/>
    <xf numFmtId="0" fontId="0" fillId="0" borderId="0" xfId="0" pivotButton="1"/>
    <xf numFmtId="0" fontId="0" fillId="0" borderId="0" xfId="0" applyAlignment="1">
      <alignment horizontal="left"/>
    </xf>
    <xf numFmtId="0" fontId="0" fillId="0" borderId="0" xfId="0" applyAlignment="1">
      <alignment horizontal="left" indent="1"/>
    </xf>
    <xf numFmtId="164" fontId="17" fillId="0" borderId="2" xfId="0" applyNumberFormat="1" applyFont="1" applyFill="1" applyBorder="1" applyAlignment="1">
      <alignment horizontal="center"/>
    </xf>
    <xf numFmtId="0" fontId="0" fillId="0" borderId="43" xfId="0" applyBorder="1"/>
    <xf numFmtId="0" fontId="17" fillId="3" borderId="2" xfId="0" applyFont="1" applyFill="1" applyBorder="1" applyAlignment="1">
      <alignment horizontal="left"/>
    </xf>
    <xf numFmtId="0" fontId="17" fillId="6" borderId="39" xfId="0" applyFont="1" applyFill="1" applyBorder="1" applyAlignment="1">
      <alignment horizontal="center"/>
    </xf>
    <xf numFmtId="0" fontId="17" fillId="6" borderId="5" xfId="3" applyFont="1" applyFill="1" applyBorder="1" applyAlignment="1">
      <alignment horizontal="left" wrapText="1"/>
    </xf>
    <xf numFmtId="0" fontId="7" fillId="6" borderId="4" xfId="0" applyFont="1" applyFill="1" applyBorder="1" applyAlignment="1">
      <alignment textRotation="60"/>
    </xf>
    <xf numFmtId="0" fontId="17" fillId="6" borderId="40" xfId="0" applyNumberFormat="1" applyFont="1" applyFill="1" applyBorder="1" applyAlignment="1">
      <alignment horizontal="center" textRotation="60" wrapText="1"/>
    </xf>
    <xf numFmtId="0" fontId="17" fillId="6" borderId="2" xfId="0" applyNumberFormat="1" applyFont="1" applyFill="1" applyBorder="1" applyAlignment="1">
      <alignment horizontal="center" textRotation="60" wrapText="1"/>
    </xf>
    <xf numFmtId="0" fontId="17" fillId="0" borderId="3" xfId="0" applyFont="1" applyBorder="1" applyAlignment="1">
      <alignment horizontal="left" wrapText="1"/>
    </xf>
    <xf numFmtId="0" fontId="17" fillId="0" borderId="3" xfId="0" applyFont="1" applyBorder="1" applyAlignment="1">
      <alignment wrapText="1"/>
    </xf>
    <xf numFmtId="0" fontId="7" fillId="0" borderId="23" xfId="3" applyFont="1" applyFill="1" applyBorder="1" applyAlignment="1">
      <alignment horizontal="center" vertical="center"/>
    </xf>
    <xf numFmtId="0" fontId="7" fillId="0" borderId="29" xfId="3" applyFont="1" applyFill="1" applyBorder="1" applyAlignment="1">
      <alignment horizontal="center" vertical="center"/>
    </xf>
    <xf numFmtId="0" fontId="7" fillId="0" borderId="24" xfId="3" applyFont="1" applyFill="1" applyBorder="1" applyAlignment="1">
      <alignment horizontal="center" vertical="center"/>
    </xf>
    <xf numFmtId="166" fontId="7" fillId="6" borderId="18" xfId="0" applyNumberFormat="1" applyFont="1" applyFill="1" applyBorder="1" applyAlignment="1">
      <alignment horizontal="center" vertical="center"/>
    </xf>
    <xf numFmtId="0" fontId="7" fillId="6" borderId="19" xfId="3" applyFont="1" applyFill="1" applyBorder="1" applyAlignment="1">
      <alignment horizontal="center" vertical="center" wrapText="1"/>
    </xf>
    <xf numFmtId="0" fontId="7" fillId="6" borderId="20" xfId="3" applyFont="1" applyFill="1" applyBorder="1" applyAlignment="1" applyProtection="1">
      <alignment horizontal="center" vertical="center" wrapText="1"/>
      <protection locked="0"/>
    </xf>
    <xf numFmtId="0" fontId="17" fillId="0" borderId="22" xfId="3" applyFont="1" applyBorder="1" applyAlignment="1" applyProtection="1">
      <alignment vertical="center" wrapText="1"/>
      <protection locked="0"/>
    </xf>
    <xf numFmtId="0" fontId="17" fillId="0" borderId="22" xfId="3" applyFont="1" applyBorder="1" applyAlignment="1" applyProtection="1">
      <alignment horizontal="left" vertical="center" wrapText="1"/>
      <protection locked="0"/>
    </xf>
    <xf numFmtId="0" fontId="17" fillId="0" borderId="22" xfId="3" applyFont="1" applyFill="1" applyBorder="1" applyAlignment="1" applyProtection="1">
      <alignment horizontal="left" vertical="center" wrapText="1"/>
      <protection locked="0"/>
    </xf>
    <xf numFmtId="166" fontId="17" fillId="0" borderId="46" xfId="0" applyNumberFormat="1" applyFont="1" applyFill="1" applyBorder="1" applyAlignment="1">
      <alignment horizontal="center" vertical="center"/>
    </xf>
    <xf numFmtId="0" fontId="7" fillId="6" borderId="21"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56" fillId="0" borderId="35" xfId="0" applyFont="1" applyBorder="1" applyAlignment="1">
      <alignment horizontal="left"/>
    </xf>
    <xf numFmtId="0" fontId="0" fillId="0" borderId="47" xfId="0" applyBorder="1" applyAlignment="1">
      <alignment horizontal="left" vertical="center"/>
    </xf>
    <xf numFmtId="0" fontId="0" fillId="0" borderId="39" xfId="0" applyBorder="1" applyAlignment="1">
      <alignment horizontal="left" vertical="center"/>
    </xf>
    <xf numFmtId="0" fontId="0" fillId="0" borderId="39" xfId="0" applyBorder="1" applyAlignment="1">
      <alignment horizontal="left" vertical="center" indent="1"/>
    </xf>
    <xf numFmtId="0" fontId="0" fillId="0" borderId="44" xfId="0" applyBorder="1"/>
    <xf numFmtId="0" fontId="0" fillId="0" borderId="5" xfId="0" applyBorder="1"/>
    <xf numFmtId="0" fontId="7" fillId="3" borderId="50" xfId="0" applyFont="1" applyFill="1" applyBorder="1" applyAlignment="1">
      <alignment horizontal="left" vertical="center"/>
    </xf>
    <xf numFmtId="0" fontId="7" fillId="3" borderId="51" xfId="0" applyFont="1" applyFill="1" applyBorder="1" applyAlignment="1">
      <alignment horizontal="center" vertical="center" wrapText="1"/>
    </xf>
    <xf numFmtId="0" fontId="7" fillId="3" borderId="52" xfId="0" applyFont="1" applyFill="1" applyBorder="1" applyAlignment="1">
      <alignment horizontal="center" vertical="center"/>
    </xf>
    <xf numFmtId="0" fontId="0" fillId="0" borderId="42" xfId="0" applyBorder="1" applyAlignment="1">
      <alignment horizontal="left" vertical="center"/>
    </xf>
    <xf numFmtId="0" fontId="0" fillId="0" borderId="0" xfId="0" applyBorder="1" applyAlignment="1">
      <alignment wrapText="1"/>
    </xf>
    <xf numFmtId="166" fontId="3" fillId="0" borderId="41" xfId="0" applyNumberFormat="1" applyFont="1" applyBorder="1" applyAlignment="1">
      <alignment horizontal="center" vertical="center"/>
    </xf>
    <xf numFmtId="166" fontId="3" fillId="0" borderId="39" xfId="0" applyNumberFormat="1" applyFont="1" applyBorder="1" applyAlignment="1">
      <alignment horizontal="center" vertical="center"/>
    </xf>
    <xf numFmtId="0" fontId="4" fillId="6" borderId="50" xfId="0" applyNumberFormat="1" applyFont="1" applyFill="1" applyBorder="1" applyAlignment="1">
      <alignment horizontal="center" vertical="center" textRotation="90"/>
    </xf>
    <xf numFmtId="0" fontId="4" fillId="6" borderId="51" xfId="0" applyFont="1" applyFill="1" applyBorder="1" applyAlignment="1">
      <alignment horizontal="center" vertical="center" wrapText="1"/>
    </xf>
    <xf numFmtId="0" fontId="4" fillId="6" borderId="51" xfId="0" applyFont="1" applyFill="1" applyBorder="1" applyAlignment="1">
      <alignment horizontal="center" vertical="center" textRotation="90" wrapText="1"/>
    </xf>
    <xf numFmtId="0" fontId="4" fillId="6" borderId="51" xfId="0" applyFont="1" applyFill="1" applyBorder="1" applyAlignment="1">
      <alignment horizontal="center" vertical="center" textRotation="90"/>
    </xf>
    <xf numFmtId="166" fontId="3" fillId="0" borderId="42" xfId="0" applyNumberFormat="1" applyFont="1" applyBorder="1" applyAlignment="1">
      <alignment horizontal="center" vertical="center"/>
    </xf>
    <xf numFmtId="164" fontId="9" fillId="0" borderId="3" xfId="0" applyNumberFormat="1" applyFont="1" applyFill="1" applyBorder="1" applyAlignment="1">
      <alignment horizontal="left" vertical="center"/>
    </xf>
    <xf numFmtId="0" fontId="9" fillId="0" borderId="3" xfId="0" applyFont="1" applyBorder="1" applyAlignment="1">
      <alignment horizontal="left" vertical="center" wrapText="1"/>
    </xf>
    <xf numFmtId="0" fontId="3" fillId="0" borderId="3" xfId="0" applyFont="1" applyBorder="1" applyAlignment="1">
      <alignment horizontal="center" vertical="center"/>
    </xf>
    <xf numFmtId="0" fontId="3" fillId="0" borderId="3" xfId="0" applyNumberFormat="1" applyFont="1" applyBorder="1" applyAlignment="1">
      <alignment horizontal="center" vertical="center"/>
    </xf>
    <xf numFmtId="0" fontId="3"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2" fontId="3" fillId="0" borderId="3" xfId="0" applyNumberFormat="1" applyFont="1" applyBorder="1" applyAlignment="1">
      <alignment horizontal="center" vertical="center"/>
    </xf>
    <xf numFmtId="49" fontId="3" fillId="0" borderId="44"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4" fillId="6" borderId="52" xfId="0" applyFont="1" applyFill="1" applyBorder="1" applyAlignment="1">
      <alignment vertical="center" wrapText="1" shrinkToFit="1"/>
    </xf>
    <xf numFmtId="49" fontId="3" fillId="0" borderId="43" xfId="0" applyNumberFormat="1" applyFont="1" applyBorder="1" applyAlignment="1">
      <alignment horizontal="center" vertical="center"/>
    </xf>
    <xf numFmtId="0" fontId="61" fillId="6" borderId="2" xfId="0" applyFont="1" applyFill="1" applyBorder="1"/>
    <xf numFmtId="0" fontId="0" fillId="0" borderId="0" xfId="0" applyFont="1" applyFill="1" applyBorder="1"/>
    <xf numFmtId="49" fontId="0" fillId="0" borderId="0" xfId="0" applyNumberFormat="1" applyFont="1" applyFill="1" applyBorder="1"/>
    <xf numFmtId="0" fontId="62" fillId="0" borderId="0" xfId="0" applyFont="1"/>
    <xf numFmtId="0" fontId="0" fillId="22" borderId="0" xfId="0" applyFill="1"/>
    <xf numFmtId="0" fontId="0" fillId="0" borderId="0" xfId="0" applyFont="1" applyFill="1"/>
    <xf numFmtId="0" fontId="0" fillId="0" borderId="0" xfId="0" applyFill="1" applyBorder="1"/>
    <xf numFmtId="0" fontId="0" fillId="0" borderId="2" xfId="0" applyFont="1" applyFill="1" applyBorder="1"/>
    <xf numFmtId="49" fontId="0" fillId="0" borderId="2" xfId="0" applyNumberFormat="1" applyFont="1" applyFill="1" applyBorder="1"/>
    <xf numFmtId="49" fontId="0" fillId="0" borderId="3" xfId="0" applyNumberFormat="1" applyFont="1" applyFill="1" applyBorder="1"/>
    <xf numFmtId="0" fontId="63" fillId="0" borderId="0" xfId="0" applyFont="1"/>
    <xf numFmtId="0" fontId="17" fillId="0" borderId="8" xfId="3" applyFont="1" applyBorder="1" applyAlignment="1">
      <alignment horizontal="center" vertical="center" shrinkToFit="1"/>
    </xf>
    <xf numFmtId="0" fontId="30" fillId="13" borderId="28" xfId="3" applyFont="1" applyFill="1" applyBorder="1" applyAlignment="1">
      <alignment horizontal="center" vertical="center" wrapText="1"/>
    </xf>
    <xf numFmtId="0" fontId="56" fillId="0" borderId="6" xfId="0" applyFont="1" applyBorder="1"/>
    <xf numFmtId="0" fontId="56" fillId="0" borderId="27" xfId="0" applyFont="1" applyBorder="1"/>
    <xf numFmtId="0" fontId="17" fillId="0" borderId="5" xfId="3" applyFont="1" applyBorder="1" applyAlignment="1">
      <alignment vertical="center" wrapText="1"/>
    </xf>
    <xf numFmtId="0" fontId="17" fillId="0" borderId="6" xfId="3" applyFont="1" applyBorder="1" applyAlignment="1">
      <alignment vertical="center" wrapText="1"/>
    </xf>
    <xf numFmtId="0" fontId="17" fillId="0" borderId="27" xfId="3" applyFont="1" applyBorder="1" applyAlignment="1">
      <alignment vertical="center" wrapText="1"/>
    </xf>
    <xf numFmtId="0" fontId="4" fillId="12" borderId="18" xfId="3" applyFont="1" applyFill="1" applyBorder="1" applyAlignment="1">
      <alignment horizontal="center" vertical="center"/>
    </xf>
    <xf numFmtId="0" fontId="4" fillId="12" borderId="19" xfId="3" applyFont="1" applyFill="1" applyBorder="1" applyAlignment="1">
      <alignment horizontal="center" vertical="center"/>
    </xf>
    <xf numFmtId="0" fontId="4" fillId="12" borderId="20" xfId="3" applyFont="1" applyFill="1" applyBorder="1" applyAlignment="1">
      <alignment horizontal="center" vertical="center"/>
    </xf>
    <xf numFmtId="0" fontId="17" fillId="0" borderId="2" xfId="3" applyFont="1" applyBorder="1" applyAlignment="1">
      <alignment vertical="center" wrapText="1"/>
    </xf>
    <xf numFmtId="0" fontId="17" fillId="0" borderId="22" xfId="3" applyFont="1" applyBorder="1" applyAlignment="1">
      <alignment vertical="center" wrapText="1"/>
    </xf>
    <xf numFmtId="0" fontId="7" fillId="6" borderId="21" xfId="3" applyFont="1" applyFill="1" applyBorder="1" applyAlignment="1">
      <alignment vertical="center"/>
    </xf>
    <xf numFmtId="0" fontId="7" fillId="6" borderId="2" xfId="3" applyFont="1" applyFill="1" applyBorder="1" applyAlignment="1">
      <alignment vertical="center"/>
    </xf>
    <xf numFmtId="0" fontId="17" fillId="0" borderId="2" xfId="3" applyFont="1" applyBorder="1" applyAlignment="1">
      <alignment horizontal="center" vertical="center"/>
    </xf>
    <xf numFmtId="0" fontId="17" fillId="0" borderId="22" xfId="3" applyFont="1" applyBorder="1" applyAlignment="1">
      <alignment horizontal="center" vertical="center"/>
    </xf>
    <xf numFmtId="0" fontId="7" fillId="0" borderId="28" xfId="3" applyFont="1" applyBorder="1" applyAlignment="1">
      <alignment horizontal="center" vertical="center"/>
    </xf>
    <xf numFmtId="0" fontId="7" fillId="0" borderId="6" xfId="3" applyFont="1" applyBorder="1" applyAlignment="1">
      <alignment horizontal="center" vertical="center"/>
    </xf>
    <xf numFmtId="0" fontId="7" fillId="0" borderId="27" xfId="3" applyFont="1" applyBorder="1" applyAlignment="1">
      <alignment horizontal="center" vertical="center"/>
    </xf>
    <xf numFmtId="0" fontId="17" fillId="0" borderId="5" xfId="3" applyFont="1" applyFill="1" applyBorder="1" applyAlignment="1">
      <alignment horizontal="left" vertical="center"/>
    </xf>
    <xf numFmtId="0" fontId="17" fillId="0" borderId="6" xfId="3" applyFont="1" applyFill="1" applyBorder="1" applyAlignment="1">
      <alignment horizontal="left" vertical="center"/>
    </xf>
    <xf numFmtId="0" fontId="17" fillId="0" borderId="27" xfId="3" applyFont="1" applyFill="1" applyBorder="1" applyAlignment="1">
      <alignment horizontal="left" vertical="center"/>
    </xf>
    <xf numFmtId="0" fontId="17" fillId="0" borderId="5" xfId="3" applyFont="1" applyBorder="1" applyAlignment="1">
      <alignment vertical="center"/>
    </xf>
    <xf numFmtId="0" fontId="17" fillId="0" borderId="27" xfId="3" applyFont="1" applyBorder="1" applyAlignment="1">
      <alignment vertical="center"/>
    </xf>
    <xf numFmtId="0" fontId="4" fillId="14" borderId="15" xfId="3" applyFont="1" applyFill="1" applyBorder="1" applyAlignment="1">
      <alignment horizontal="center" vertical="center"/>
    </xf>
    <xf numFmtId="0" fontId="4" fillId="14" borderId="16" xfId="3" applyFont="1" applyFill="1" applyBorder="1" applyAlignment="1">
      <alignment horizontal="center" vertical="center"/>
    </xf>
    <xf numFmtId="0" fontId="4" fillId="14" borderId="17" xfId="3" applyFont="1" applyFill="1" applyBorder="1" applyAlignment="1">
      <alignment horizontal="center" vertical="center"/>
    </xf>
    <xf numFmtId="0" fontId="17" fillId="0" borderId="0" xfId="3" applyFont="1" applyAlignment="1">
      <alignment horizontal="left" vertical="center" wrapText="1"/>
    </xf>
    <xf numFmtId="0" fontId="7" fillId="0" borderId="21" xfId="3" applyFont="1" applyBorder="1" applyAlignment="1">
      <alignment horizontal="center" vertical="center"/>
    </xf>
    <xf numFmtId="0" fontId="7" fillId="0" borderId="2" xfId="3" applyFont="1" applyBorder="1" applyAlignment="1">
      <alignment horizontal="center" vertical="center"/>
    </xf>
    <xf numFmtId="0" fontId="7" fillId="0" borderId="22" xfId="3" applyFont="1" applyBorder="1" applyAlignment="1">
      <alignment horizontal="center" vertical="center"/>
    </xf>
    <xf numFmtId="0" fontId="7" fillId="0" borderId="5" xfId="3" applyFont="1" applyBorder="1" applyAlignment="1">
      <alignment horizontal="center" vertical="center"/>
    </xf>
    <xf numFmtId="0" fontId="17" fillId="0" borderId="27" xfId="3" applyFont="1" applyBorder="1" applyAlignment="1">
      <alignment horizontal="center" vertical="center"/>
    </xf>
    <xf numFmtId="0" fontId="7" fillId="0" borderId="0" xfId="0" applyFont="1" applyFill="1" applyBorder="1" applyAlignment="1">
      <alignment horizontal="center"/>
    </xf>
    <xf numFmtId="0" fontId="4" fillId="14" borderId="25" xfId="0" applyFont="1" applyFill="1" applyBorder="1" applyAlignment="1">
      <alignment horizontal="center"/>
    </xf>
    <xf numFmtId="0" fontId="4" fillId="14" borderId="26" xfId="0" applyFont="1" applyFill="1" applyBorder="1" applyAlignment="1">
      <alignment horizontal="center"/>
    </xf>
    <xf numFmtId="0" fontId="4" fillId="14" borderId="30" xfId="0" applyFont="1" applyFill="1" applyBorder="1" applyAlignment="1">
      <alignment horizontal="center"/>
    </xf>
    <xf numFmtId="0" fontId="4" fillId="12" borderId="25" xfId="0" applyFont="1" applyFill="1" applyBorder="1" applyAlignment="1">
      <alignment horizontal="center"/>
    </xf>
    <xf numFmtId="0" fontId="4" fillId="12" borderId="26" xfId="0" applyFont="1" applyFill="1" applyBorder="1" applyAlignment="1">
      <alignment horizontal="center"/>
    </xf>
    <xf numFmtId="0" fontId="4" fillId="12" borderId="30" xfId="0" applyFont="1" applyFill="1" applyBorder="1" applyAlignment="1">
      <alignment horizontal="center"/>
    </xf>
    <xf numFmtId="0" fontId="30" fillId="13" borderId="36" xfId="0" applyFont="1" applyFill="1" applyBorder="1" applyAlignment="1">
      <alignment horizontal="center"/>
    </xf>
    <xf numFmtId="0" fontId="30" fillId="13" borderId="37" xfId="0" applyFont="1" applyFill="1" applyBorder="1" applyAlignment="1">
      <alignment horizontal="center"/>
    </xf>
    <xf numFmtId="0" fontId="30" fillId="13" borderId="38" xfId="0" applyFont="1" applyFill="1" applyBorder="1" applyAlignment="1">
      <alignment horizontal="center"/>
    </xf>
    <xf numFmtId="164" fontId="17" fillId="0" borderId="6" xfId="0" applyNumberFormat="1" applyFont="1" applyBorder="1" applyAlignment="1">
      <alignment horizontal="left"/>
    </xf>
    <xf numFmtId="164" fontId="17" fillId="0" borderId="27" xfId="0" applyNumberFormat="1" applyFont="1" applyBorder="1" applyAlignment="1">
      <alignment horizontal="left"/>
    </xf>
    <xf numFmtId="0" fontId="7" fillId="3" borderId="28" xfId="0" applyFont="1" applyFill="1" applyBorder="1" applyAlignment="1">
      <alignment horizontal="center"/>
    </xf>
    <xf numFmtId="0" fontId="7" fillId="3" borderId="6" xfId="0" applyFont="1" applyFill="1" applyBorder="1" applyAlignment="1">
      <alignment horizontal="center"/>
    </xf>
    <xf numFmtId="0" fontId="7" fillId="3" borderId="27" xfId="0" applyFont="1" applyFill="1" applyBorder="1" applyAlignment="1">
      <alignment horizontal="center"/>
    </xf>
    <xf numFmtId="0" fontId="17" fillId="0" borderId="6" xfId="0" applyFont="1" applyBorder="1" applyAlignment="1"/>
    <xf numFmtId="0" fontId="17" fillId="0" borderId="27" xfId="0" applyFont="1" applyBorder="1" applyAlignment="1"/>
    <xf numFmtId="164" fontId="17" fillId="4" borderId="53" xfId="0" applyNumberFormat="1" applyFont="1" applyFill="1" applyBorder="1" applyAlignment="1">
      <alignment horizontal="center"/>
    </xf>
    <xf numFmtId="164" fontId="17" fillId="4" borderId="54" xfId="0" applyNumberFormat="1" applyFont="1" applyFill="1" applyBorder="1" applyAlignment="1">
      <alignment horizontal="center"/>
    </xf>
    <xf numFmtId="164" fontId="17" fillId="4" borderId="55" xfId="0" applyNumberFormat="1" applyFont="1" applyFill="1" applyBorder="1" applyAlignment="1">
      <alignment horizontal="center"/>
    </xf>
    <xf numFmtId="0" fontId="4" fillId="12" borderId="18" xfId="0" applyFont="1" applyFill="1" applyBorder="1" applyAlignment="1">
      <alignment horizontal="center"/>
    </xf>
    <xf numFmtId="0" fontId="4" fillId="12" borderId="19" xfId="0" applyFont="1" applyFill="1" applyBorder="1" applyAlignment="1">
      <alignment horizontal="center"/>
    </xf>
    <xf numFmtId="0" fontId="4" fillId="12" borderId="20" xfId="0" applyFont="1" applyFill="1" applyBorder="1" applyAlignment="1">
      <alignment horizontal="center"/>
    </xf>
    <xf numFmtId="0" fontId="30" fillId="13" borderId="28" xfId="3" applyFont="1" applyFill="1" applyBorder="1" applyAlignment="1">
      <alignment horizontal="center" vertical="center"/>
    </xf>
    <xf numFmtId="0" fontId="30" fillId="13" borderId="6" xfId="3" applyFont="1" applyFill="1" applyBorder="1" applyAlignment="1">
      <alignment horizontal="center" vertical="center"/>
    </xf>
    <xf numFmtId="0" fontId="30" fillId="13" borderId="27" xfId="3" applyFont="1" applyFill="1" applyBorder="1" applyAlignment="1">
      <alignment horizontal="center" vertical="center"/>
    </xf>
    <xf numFmtId="0" fontId="4" fillId="14" borderId="15" xfId="0" applyFont="1" applyFill="1" applyBorder="1" applyAlignment="1">
      <alignment horizontal="center"/>
    </xf>
    <xf numFmtId="0" fontId="4" fillId="14" borderId="16" xfId="0" applyFont="1" applyFill="1" applyBorder="1" applyAlignment="1">
      <alignment horizontal="center"/>
    </xf>
    <xf numFmtId="0" fontId="4" fillId="14" borderId="17" xfId="0" applyFont="1" applyFill="1" applyBorder="1" applyAlignment="1">
      <alignment horizontal="center"/>
    </xf>
    <xf numFmtId="0" fontId="17" fillId="0" borderId="2" xfId="0" applyFont="1" applyBorder="1" applyAlignment="1">
      <alignment horizontal="left" vertical="center" indent="1"/>
    </xf>
    <xf numFmtId="0" fontId="17" fillId="0" borderId="22" xfId="0" applyFont="1" applyBorder="1" applyAlignment="1">
      <alignment horizontal="left" vertical="center" indent="1"/>
    </xf>
    <xf numFmtId="0" fontId="17" fillId="0" borderId="29" xfId="0" applyFont="1" applyBorder="1" applyAlignment="1">
      <alignment horizontal="left" vertical="center" indent="1"/>
    </xf>
    <xf numFmtId="0" fontId="17" fillId="0" borderId="24" xfId="0" applyFont="1" applyBorder="1" applyAlignment="1">
      <alignment horizontal="left" vertical="center" indent="1"/>
    </xf>
    <xf numFmtId="0" fontId="30" fillId="13" borderId="7" xfId="0" applyFont="1" applyFill="1" applyBorder="1" applyAlignment="1">
      <alignment horizontal="center"/>
    </xf>
    <xf numFmtId="0" fontId="30" fillId="13" borderId="8" xfId="0" applyFont="1" applyFill="1" applyBorder="1" applyAlignment="1">
      <alignment horizontal="center"/>
    </xf>
    <xf numFmtId="0" fontId="30" fillId="13" borderId="9" xfId="0" applyFont="1" applyFill="1" applyBorder="1" applyAlignment="1">
      <alignment horizontal="center"/>
    </xf>
    <xf numFmtId="0" fontId="17" fillId="0" borderId="19" xfId="0" applyFont="1" applyBorder="1" applyAlignment="1">
      <alignment horizontal="left" vertical="center" indent="1"/>
    </xf>
    <xf numFmtId="0" fontId="17" fillId="0" borderId="20" xfId="0" applyFont="1" applyBorder="1" applyAlignment="1">
      <alignment horizontal="left" vertical="center" indent="1"/>
    </xf>
    <xf numFmtId="0" fontId="4" fillId="14" borderId="12" xfId="0" applyFont="1" applyFill="1" applyBorder="1" applyAlignment="1">
      <alignment horizontal="center"/>
    </xf>
    <xf numFmtId="0" fontId="4" fillId="14" borderId="13" xfId="0" applyFont="1" applyFill="1" applyBorder="1" applyAlignment="1">
      <alignment horizontal="center"/>
    </xf>
    <xf numFmtId="0" fontId="7" fillId="0" borderId="5" xfId="0" applyFont="1" applyFill="1" applyBorder="1" applyAlignment="1">
      <alignment horizontal="center"/>
    </xf>
    <xf numFmtId="0" fontId="7" fillId="0" borderId="6" xfId="0" applyFont="1" applyFill="1" applyBorder="1" applyAlignment="1">
      <alignment horizontal="center"/>
    </xf>
    <xf numFmtId="0" fontId="7" fillId="0" borderId="39" xfId="0" applyFont="1" applyFill="1" applyBorder="1" applyAlignment="1">
      <alignment horizontal="center"/>
    </xf>
    <xf numFmtId="0" fontId="7" fillId="0" borderId="27" xfId="0" applyFont="1" applyFill="1" applyBorder="1" applyAlignment="1">
      <alignment horizontal="center"/>
    </xf>
    <xf numFmtId="0" fontId="17" fillId="0" borderId="12" xfId="0" applyFont="1" applyBorder="1" applyAlignment="1">
      <alignment horizontal="left" wrapText="1"/>
    </xf>
    <xf numFmtId="0" fontId="56" fillId="0" borderId="13" xfId="0" applyFont="1" applyBorder="1" applyAlignment="1">
      <alignment horizontal="left" wrapText="1"/>
    </xf>
    <xf numFmtId="0" fontId="56" fillId="0" borderId="14" xfId="0" applyFont="1" applyBorder="1" applyAlignment="1">
      <alignment horizontal="left" wrapText="1"/>
    </xf>
    <xf numFmtId="0" fontId="4" fillId="12" borderId="25" xfId="3" applyFont="1" applyFill="1" applyBorder="1" applyAlignment="1">
      <alignment horizontal="center" vertical="center"/>
    </xf>
    <xf numFmtId="0" fontId="4" fillId="12" borderId="26" xfId="3" applyFont="1" applyFill="1" applyBorder="1" applyAlignment="1">
      <alignment horizontal="center" vertical="center"/>
    </xf>
    <xf numFmtId="0" fontId="4" fillId="12" borderId="30" xfId="3" applyFont="1" applyFill="1" applyBorder="1" applyAlignment="1">
      <alignment horizontal="center" vertical="center"/>
    </xf>
    <xf numFmtId="0" fontId="7" fillId="4" borderId="7" xfId="0" applyFont="1" applyFill="1" applyBorder="1" applyAlignment="1">
      <alignment horizontal="center"/>
    </xf>
    <xf numFmtId="0" fontId="7" fillId="4" borderId="8" xfId="0" applyFont="1" applyFill="1" applyBorder="1" applyAlignment="1">
      <alignment horizontal="center"/>
    </xf>
    <xf numFmtId="0" fontId="7" fillId="4" borderId="9" xfId="0" applyFont="1" applyFill="1" applyBorder="1" applyAlignment="1">
      <alignment horizontal="center"/>
    </xf>
    <xf numFmtId="0" fontId="7" fillId="6" borderId="28" xfId="0" applyFont="1" applyFill="1" applyBorder="1" applyAlignment="1">
      <alignment horizontal="center"/>
    </xf>
    <xf numFmtId="0" fontId="7" fillId="6" borderId="39" xfId="0" applyFont="1" applyFill="1" applyBorder="1" applyAlignment="1">
      <alignment horizontal="center"/>
    </xf>
    <xf numFmtId="0" fontId="7" fillId="6" borderId="5" xfId="0" applyFont="1" applyFill="1" applyBorder="1" applyAlignment="1">
      <alignment horizontal="center"/>
    </xf>
    <xf numFmtId="0" fontId="7" fillId="6" borderId="6" xfId="0" applyFont="1" applyFill="1" applyBorder="1" applyAlignment="1">
      <alignment horizontal="center"/>
    </xf>
    <xf numFmtId="0" fontId="7" fillId="0" borderId="32" xfId="0" applyFont="1" applyFill="1" applyBorder="1" applyAlignment="1">
      <alignment horizontal="center"/>
    </xf>
    <xf numFmtId="0" fontId="7" fillId="0" borderId="42" xfId="0" applyFont="1" applyFill="1" applyBorder="1" applyAlignment="1">
      <alignment horizontal="center"/>
    </xf>
    <xf numFmtId="0" fontId="4" fillId="12" borderId="36" xfId="3" applyFont="1" applyFill="1" applyBorder="1" applyAlignment="1">
      <alignment horizontal="center" vertical="center"/>
    </xf>
    <xf numFmtId="0" fontId="4" fillId="12" borderId="37" xfId="3" applyFont="1" applyFill="1" applyBorder="1" applyAlignment="1">
      <alignment horizontal="center" vertical="center"/>
    </xf>
    <xf numFmtId="0" fontId="4" fillId="12" borderId="38" xfId="3" applyFont="1" applyFill="1" applyBorder="1" applyAlignment="1">
      <alignment horizontal="center" vertical="center"/>
    </xf>
    <xf numFmtId="0" fontId="4" fillId="14" borderId="25" xfId="3" applyFont="1" applyFill="1" applyBorder="1" applyAlignment="1">
      <alignment horizontal="center" vertical="center"/>
    </xf>
    <xf numFmtId="0" fontId="4" fillId="14" borderId="26" xfId="3" applyFont="1" applyFill="1" applyBorder="1" applyAlignment="1">
      <alignment horizontal="center" vertical="center"/>
    </xf>
    <xf numFmtId="0" fontId="4" fillId="14" borderId="30" xfId="3" applyFont="1" applyFill="1" applyBorder="1" applyAlignment="1">
      <alignment horizontal="center" vertical="center"/>
    </xf>
    <xf numFmtId="0" fontId="17" fillId="3" borderId="19" xfId="0" applyFont="1" applyFill="1" applyBorder="1" applyAlignment="1">
      <alignment horizontal="center" vertical="center"/>
    </xf>
    <xf numFmtId="0" fontId="30" fillId="13" borderId="13" xfId="0" applyFont="1" applyFill="1" applyBorder="1" applyAlignment="1">
      <alignment horizontal="center"/>
    </xf>
    <xf numFmtId="0" fontId="7" fillId="3" borderId="44"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7" fillId="3" borderId="38" xfId="0" applyFont="1" applyFill="1" applyBorder="1" applyAlignment="1">
      <alignment horizontal="center" vertical="center" wrapText="1"/>
    </xf>
    <xf numFmtId="0" fontId="7" fillId="3" borderId="47" xfId="0" applyFont="1" applyFill="1" applyBorder="1" applyAlignment="1">
      <alignment horizontal="center" vertical="center" wrapText="1"/>
    </xf>
    <xf numFmtId="0" fontId="17" fillId="3" borderId="18" xfId="0" applyFont="1" applyFill="1" applyBorder="1" applyAlignment="1">
      <alignment horizontal="center" vertical="center"/>
    </xf>
    <xf numFmtId="0" fontId="36" fillId="12" borderId="25" xfId="0" applyFont="1" applyFill="1" applyBorder="1" applyAlignment="1">
      <alignment horizontal="center"/>
    </xf>
    <xf numFmtId="0" fontId="36" fillId="12" borderId="26" xfId="0" applyFont="1" applyFill="1" applyBorder="1" applyAlignment="1">
      <alignment horizontal="center"/>
    </xf>
    <xf numFmtId="0" fontId="36" fillId="12" borderId="30" xfId="0" applyFont="1" applyFill="1" applyBorder="1" applyAlignment="1">
      <alignment horizontal="center"/>
    </xf>
    <xf numFmtId="0" fontId="36" fillId="14" borderId="25" xfId="0" applyFont="1" applyFill="1" applyBorder="1" applyAlignment="1">
      <alignment horizontal="center"/>
    </xf>
    <xf numFmtId="0" fontId="36" fillId="14" borderId="26" xfId="0" applyFont="1" applyFill="1" applyBorder="1" applyAlignment="1">
      <alignment horizontal="center"/>
    </xf>
    <xf numFmtId="0" fontId="36" fillId="14" borderId="30" xfId="0" applyFont="1" applyFill="1" applyBorder="1" applyAlignment="1">
      <alignment horizontal="center"/>
    </xf>
    <xf numFmtId="0" fontId="7" fillId="6" borderId="2" xfId="0" applyFont="1" applyFill="1" applyBorder="1" applyAlignment="1">
      <alignment horizontal="center" vertical="center"/>
    </xf>
    <xf numFmtId="0" fontId="32" fillId="0" borderId="13" xfId="0" applyFont="1" applyBorder="1" applyAlignment="1"/>
    <xf numFmtId="0" fontId="37" fillId="13" borderId="10" xfId="0" applyFont="1" applyFill="1" applyBorder="1" applyAlignment="1">
      <alignment horizontal="center" vertical="center"/>
    </xf>
    <xf numFmtId="0" fontId="37" fillId="13" borderId="0" xfId="0" applyFont="1" applyFill="1" applyBorder="1" applyAlignment="1">
      <alignment horizontal="center" vertical="center"/>
    </xf>
    <xf numFmtId="0" fontId="37" fillId="13" borderId="11" xfId="0" applyFont="1" applyFill="1" applyBorder="1" applyAlignment="1">
      <alignment horizontal="center" vertical="center"/>
    </xf>
    <xf numFmtId="0" fontId="27" fillId="6" borderId="21" xfId="0" applyFont="1" applyFill="1" applyBorder="1" applyAlignment="1">
      <alignment horizontal="center" vertical="center" wrapText="1"/>
    </xf>
    <xf numFmtId="0" fontId="27" fillId="6" borderId="2" xfId="0" applyFont="1" applyFill="1" applyBorder="1" applyAlignment="1">
      <alignment horizontal="center" vertical="center" wrapText="1"/>
    </xf>
    <xf numFmtId="0" fontId="17" fillId="0" borderId="23" xfId="0" applyFont="1" applyBorder="1" applyAlignment="1">
      <alignment horizontal="center"/>
    </xf>
    <xf numFmtId="0" fontId="32" fillId="0" borderId="29" xfId="0" applyFont="1" applyBorder="1" applyAlignment="1">
      <alignment horizontal="center"/>
    </xf>
    <xf numFmtId="0" fontId="32" fillId="0" borderId="29" xfId="0" applyFont="1" applyBorder="1" applyAlignment="1"/>
    <xf numFmtId="0" fontId="17" fillId="0" borderId="29" xfId="0" applyFont="1" applyBorder="1" applyAlignment="1">
      <alignment horizontal="center"/>
    </xf>
    <xf numFmtId="0" fontId="7" fillId="6" borderId="22" xfId="0" applyFont="1" applyFill="1" applyBorder="1" applyAlignment="1">
      <alignment horizontal="center" vertical="center"/>
    </xf>
    <xf numFmtId="0" fontId="0" fillId="0" borderId="29" xfId="0" applyBorder="1"/>
    <xf numFmtId="0" fontId="0" fillId="0" borderId="24" xfId="0" applyBorder="1"/>
    <xf numFmtId="0" fontId="17" fillId="0" borderId="29" xfId="0" applyFont="1" applyBorder="1" applyAlignment="1"/>
    <xf numFmtId="0" fontId="17" fillId="0" borderId="12" xfId="0" applyFont="1" applyBorder="1" applyAlignment="1"/>
    <xf numFmtId="0" fontId="17" fillId="0" borderId="13" xfId="0" applyFont="1" applyBorder="1" applyAlignment="1"/>
    <xf numFmtId="0" fontId="33" fillId="0" borderId="0" xfId="0" applyFont="1" applyBorder="1" applyAlignment="1"/>
    <xf numFmtId="0" fontId="33" fillId="0" borderId="0" xfId="0" applyFont="1" applyAlignment="1"/>
    <xf numFmtId="0" fontId="4" fillId="0" borderId="0" xfId="0" applyFont="1" applyBorder="1" applyAlignment="1">
      <alignment horizontal="right" vertical="center" wrapText="1"/>
    </xf>
    <xf numFmtId="0" fontId="33" fillId="0" borderId="0" xfId="0" applyFont="1" applyBorder="1" applyAlignment="1">
      <alignment horizontal="right"/>
    </xf>
    <xf numFmtId="0" fontId="30" fillId="13" borderId="36" xfId="0" applyFont="1" applyFill="1" applyBorder="1" applyAlignment="1">
      <alignment horizontal="center" vertical="center"/>
    </xf>
    <xf numFmtId="0" fontId="30" fillId="13" borderId="37" xfId="0" applyFont="1" applyFill="1" applyBorder="1" applyAlignment="1">
      <alignment horizontal="center" vertical="center"/>
    </xf>
    <xf numFmtId="0" fontId="30" fillId="13" borderId="38" xfId="0" applyFont="1" applyFill="1" applyBorder="1" applyAlignment="1">
      <alignment horizontal="center" vertical="center"/>
    </xf>
    <xf numFmtId="0" fontId="56" fillId="0" borderId="10" xfId="0" applyFont="1" applyBorder="1" applyAlignment="1">
      <alignment horizontal="center"/>
    </xf>
    <xf numFmtId="0" fontId="56" fillId="0" borderId="0" xfId="0" applyFont="1" applyBorder="1" applyAlignment="1">
      <alignment horizontal="center"/>
    </xf>
    <xf numFmtId="0" fontId="56" fillId="0" borderId="11" xfId="0" applyFont="1" applyBorder="1" applyAlignment="1">
      <alignment horizontal="center"/>
    </xf>
    <xf numFmtId="0" fontId="56" fillId="0" borderId="12" xfId="0" applyFont="1" applyBorder="1" applyAlignment="1">
      <alignment horizontal="center"/>
    </xf>
    <xf numFmtId="0" fontId="56" fillId="0" borderId="13" xfId="0" applyFont="1" applyBorder="1" applyAlignment="1">
      <alignment horizontal="center"/>
    </xf>
    <xf numFmtId="0" fontId="56" fillId="0" borderId="14" xfId="0" applyFont="1" applyBorder="1" applyAlignment="1">
      <alignment horizontal="center"/>
    </xf>
    <xf numFmtId="0" fontId="18" fillId="7" borderId="2" xfId="0" applyFont="1" applyFill="1" applyBorder="1" applyAlignment="1">
      <alignment horizontal="center" vertical="center" wrapText="1"/>
    </xf>
    <xf numFmtId="0" fontId="46" fillId="0" borderId="3" xfId="0" applyFont="1" applyBorder="1" applyAlignment="1">
      <alignment horizontal="center" vertical="center" wrapText="1"/>
    </xf>
    <xf numFmtId="0" fontId="46" fillId="0" borderId="4" xfId="0" applyFont="1" applyBorder="1" applyAlignment="1">
      <alignment horizontal="center" vertical="center" wrapText="1"/>
    </xf>
    <xf numFmtId="0" fontId="46" fillId="0" borderId="3" xfId="0" applyFont="1" applyBorder="1" applyAlignment="1">
      <alignment horizontal="center" vertical="center"/>
    </xf>
    <xf numFmtId="0" fontId="46" fillId="0" borderId="4" xfId="0" applyFont="1" applyBorder="1" applyAlignment="1">
      <alignment horizontal="center" vertical="center"/>
    </xf>
    <xf numFmtId="0" fontId="49" fillId="0" borderId="3" xfId="0" applyFont="1" applyBorder="1" applyAlignment="1">
      <alignment horizontal="center" vertical="center"/>
    </xf>
    <xf numFmtId="0" fontId="49" fillId="0" borderId="4" xfId="0" applyFont="1" applyBorder="1" applyAlignment="1">
      <alignment horizontal="center" vertical="center"/>
    </xf>
    <xf numFmtId="0" fontId="18" fillId="9"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49" xfId="0" applyFont="1" applyFill="1" applyBorder="1" applyAlignment="1">
      <alignment horizontal="center" vertical="center" wrapText="1"/>
    </xf>
    <xf numFmtId="0" fontId="18" fillId="10" borderId="2" xfId="0" applyFont="1" applyFill="1" applyBorder="1" applyAlignment="1">
      <alignment horizontal="center" vertical="center" wrapText="1"/>
    </xf>
    <xf numFmtId="0" fontId="44" fillId="19" borderId="0" xfId="6" applyFont="1" applyFill="1" applyAlignment="1">
      <alignment horizontal="center"/>
    </xf>
    <xf numFmtId="0" fontId="44" fillId="19" borderId="0" xfId="6" applyFont="1" applyFill="1" applyAlignment="1">
      <alignment horizontal="center" vertical="center"/>
    </xf>
    <xf numFmtId="0" fontId="44" fillId="19" borderId="0" xfId="6" applyFont="1" applyFill="1" applyAlignment="1">
      <alignment horizontal="center" vertical="center" wrapText="1"/>
    </xf>
    <xf numFmtId="0" fontId="3" fillId="2" borderId="10" xfId="0" applyFont="1" applyFill="1" applyBorder="1" applyAlignment="1">
      <alignment horizontal="left" wrapText="1"/>
    </xf>
    <xf numFmtId="0" fontId="3" fillId="2" borderId="0" xfId="0" applyFont="1" applyFill="1" applyBorder="1" applyAlignment="1">
      <alignment horizontal="left" wrapText="1"/>
    </xf>
    <xf numFmtId="0" fontId="3" fillId="2" borderId="11" xfId="0" applyFont="1" applyFill="1" applyBorder="1" applyAlignment="1">
      <alignment horizontal="left" wrapText="1"/>
    </xf>
    <xf numFmtId="0" fontId="4" fillId="2" borderId="10" xfId="0" applyFont="1" applyFill="1" applyBorder="1" applyAlignment="1">
      <alignment horizontal="left" wrapText="1"/>
    </xf>
    <xf numFmtId="0" fontId="0" fillId="0" borderId="0" xfId="0" applyAlignment="1">
      <alignment horizontal="center"/>
    </xf>
    <xf numFmtId="0" fontId="63" fillId="12" borderId="2" xfId="0" applyFont="1" applyFill="1" applyBorder="1" applyAlignment="1">
      <alignment horizontal="center"/>
    </xf>
    <xf numFmtId="0" fontId="63" fillId="22" borderId="2" xfId="0" applyFont="1" applyFill="1" applyBorder="1" applyAlignment="1">
      <alignment horizontal="center"/>
    </xf>
  </cellXfs>
  <cellStyles count="7">
    <cellStyle name="Comma" xfId="1" builtinId="3"/>
    <cellStyle name="Normal" xfId="0" builtinId="0"/>
    <cellStyle name="Normal 2" xfId="3"/>
    <cellStyle name="Normal 3" xfId="4"/>
    <cellStyle name="Normal 4" xfId="5"/>
    <cellStyle name="Normal 4 2" xfId="6"/>
    <cellStyle name="Percent" xfId="2" builtinId="5"/>
  </cellStyles>
  <dxfs count="134">
    <dxf>
      <alignment horizontal="center" vertical="bottom" textRotation="0" wrapText="0" indent="0" justifyLastLine="0" shrinkToFit="0" readingOrder="0"/>
    </dxf>
    <dxf>
      <border outline="0">
        <top style="thin">
          <color indexed="64"/>
        </top>
      </border>
    </dxf>
    <dxf>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auto="1"/>
        </patternFill>
      </fill>
      <alignment horizontal="center" vertical="bottom" textRotation="0" wrapText="0" indent="0" justifyLastLine="0" shrinkToFit="0" readingOrder="0"/>
    </dxf>
    <dxf>
      <alignment horizontal="center" vertical="bottom" textRotation="0" wrapText="0" indent="0" justifyLastLine="0" shrinkToFit="0" readingOrder="0"/>
    </dxf>
    <dxf>
      <border outline="0">
        <top style="thin">
          <color indexed="64"/>
        </top>
      </border>
    </dxf>
    <dxf>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auto="1"/>
        </patternFill>
      </fill>
      <alignment horizontal="center" vertical="bottom" textRotation="0" wrapText="0" indent="0" justifyLastLine="0" shrinkToFit="0" readingOrder="0"/>
    </dxf>
    <dxf>
      <alignment horizontal="center" vertical="bottom" textRotation="0" wrapText="0" indent="0" justifyLastLine="0" shrinkToFit="0" readingOrder="0"/>
    </dxf>
    <dxf>
      <border outline="0">
        <top style="thin">
          <color indexed="64"/>
        </top>
      </border>
    </dxf>
    <dxf>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auto="1"/>
        </patternFill>
      </fill>
      <alignment horizontal="center" vertical="bottom" textRotation="0" wrapText="0" indent="0" justifyLastLine="0" shrinkToFit="0" readingOrder="0"/>
    </dxf>
    <dxf>
      <alignment horizontal="center" vertical="bottom" textRotation="0" wrapText="0" indent="0" justifyLastLine="0" shrinkToFit="0" readingOrder="0"/>
    </dxf>
    <dxf>
      <border outline="0">
        <top style="thin">
          <color indexed="64"/>
        </top>
      </border>
    </dxf>
    <dxf>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auto="1"/>
        </patternFill>
      </fill>
      <alignment horizontal="center" vertical="bottom" textRotation="0" wrapText="0" indent="0" justifyLastLine="0" shrinkToFit="0" readingOrder="0"/>
    </dxf>
    <dxf>
      <alignment horizontal="right" vertical="bottom" textRotation="0" wrapText="0" indent="0" justifyLastLine="0" shrinkToFit="0" readingOrder="0"/>
    </dxf>
    <dxf>
      <border outline="0">
        <top style="thin">
          <color indexed="64"/>
        </top>
      </border>
    </dxf>
    <dxf>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auto="1"/>
        </patternFill>
      </fill>
      <alignment horizontal="center" vertical="bottom" textRotation="0" wrapText="0" indent="0" justifyLastLine="0" shrinkToFit="0" readingOrder="0"/>
    </dxf>
    <dxf>
      <border diagonalUp="0" diagonalDown="0">
        <left style="thin">
          <color indexed="64"/>
        </left>
        <right/>
        <top style="thin">
          <color indexed="64"/>
        </top>
        <bottom style="thin">
          <color indexed="64"/>
        </bottom>
        <vertical/>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border diagonalUp="0" diagonalDown="0" outline="0">
        <left style="thin">
          <color auto="1"/>
        </left>
        <right/>
        <top style="thin">
          <color auto="1"/>
        </top>
        <bottom style="thin">
          <color auto="1"/>
        </bottom>
      </border>
      <protection locked="0" hidden="0"/>
    </dxf>
    <dxf>
      <font>
        <strike val="0"/>
        <outline val="0"/>
        <shadow val="0"/>
        <u val="none"/>
        <vertAlign val="baseline"/>
        <sz val="10"/>
        <name val="Arial"/>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numFmt numFmtId="166" formatCode="000"/>
      <alignment horizontal="center" vertical="center" textRotation="0" wrapText="0" indent="0" justifyLastLine="0" shrinkToFit="0" readingOrder="0"/>
      <border diagonalUp="0" diagonalDown="0" outline="0">
        <left/>
        <right style="thin">
          <color auto="1"/>
        </right>
        <top style="thin">
          <color auto="1"/>
        </top>
        <bottom style="thin">
          <color auto="1"/>
        </bottom>
      </border>
    </dxf>
    <dxf>
      <border outline="0">
        <top style="thin">
          <color indexed="64"/>
        </top>
      </border>
    </dxf>
    <dxf>
      <border outline="0">
        <left style="medium">
          <color indexed="64"/>
        </left>
        <top style="thin">
          <color indexed="64"/>
        </top>
        <bottom style="thin">
          <color indexed="64"/>
        </bottom>
      </border>
    </dxf>
    <dxf>
      <font>
        <strike val="0"/>
        <outline val="0"/>
        <shadow val="0"/>
        <u val="none"/>
        <vertAlign val="baseline"/>
        <sz val="10"/>
        <name val="Arial"/>
        <scheme val="none"/>
      </font>
    </dxf>
    <dxf>
      <border outline="0">
        <bottom style="thin">
          <color indexed="64"/>
        </bottom>
      </border>
    </dxf>
    <dxf>
      <font>
        <strike val="0"/>
        <outline val="0"/>
        <shadow val="0"/>
        <u val="none"/>
        <vertAlign val="baseline"/>
        <sz val="10"/>
        <name val="Arial"/>
        <scheme val="none"/>
      </font>
      <fill>
        <patternFill patternType="solid">
          <fgColor indexed="64"/>
          <bgColor theme="0" tint="-0.249977111117893"/>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auto="1"/>
        <name val="Arial"/>
        <scheme val="none"/>
      </font>
      <numFmt numFmtId="30" formatCode="@"/>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Arial"/>
        <scheme val="none"/>
      </font>
      <numFmt numFmtId="164" formatCode="0.0"/>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166" formatCode="000"/>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top style="medium">
          <color indexed="64"/>
        </top>
        <bottom style="medium">
          <color indexed="64"/>
        </bottom>
      </border>
    </dxf>
    <dxf>
      <font>
        <b val="0"/>
        <i val="0"/>
        <strike val="0"/>
        <condense val="0"/>
        <extend val="0"/>
        <outline val="0"/>
        <shadow val="0"/>
        <u val="none"/>
        <vertAlign val="baseline"/>
        <sz val="12"/>
        <color auto="1"/>
        <name val="Arial"/>
        <scheme val="none"/>
      </font>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auto="1"/>
        <name val="Arial"/>
        <scheme val="none"/>
      </font>
      <fill>
        <patternFill patternType="solid">
          <fgColor indexed="64"/>
          <bgColor theme="0" tint="-0.249977111117893"/>
        </patternFill>
      </fill>
      <alignment horizontal="center" vertical="center" textRotation="9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indexed="8"/>
        <name val="Arial"/>
        <scheme val="none"/>
      </font>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indexed="8"/>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alignment horizontal="general" vertical="center"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b/>
        <i val="0"/>
        <strike val="0"/>
        <condense val="0"/>
        <extend val="0"/>
        <outline val="0"/>
        <shadow val="0"/>
        <u val="none"/>
        <vertAlign val="baseline"/>
        <sz val="10"/>
        <color indexed="8"/>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indexed="8"/>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bottom style="medium">
          <color indexed="64"/>
        </bottom>
      </border>
    </dxf>
    <dxf>
      <font>
        <b val="0"/>
        <i val="0"/>
        <strike val="0"/>
        <condense val="0"/>
        <extend val="0"/>
        <outline val="0"/>
        <shadow val="0"/>
        <u val="none"/>
        <vertAlign val="baseline"/>
        <sz val="10"/>
        <color indexed="8"/>
        <name val="Arial"/>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solid">
          <fgColor indexed="64"/>
          <bgColor indexed="2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medium">
          <color indexed="64"/>
        </left>
        <right style="thin">
          <color indexed="64"/>
        </right>
        <top style="thin">
          <color indexed="64"/>
        </top>
        <bottom style="thin">
          <color indexed="64"/>
        </bottom>
      </border>
    </dxf>
    <dxf>
      <font>
        <strike val="0"/>
        <outline val="0"/>
        <shadow val="0"/>
        <u val="none"/>
        <vertAlign val="baseline"/>
        <sz val="10"/>
        <name val="Arial"/>
        <scheme val="none"/>
      </font>
      <fill>
        <patternFill patternType="solid">
          <fgColor indexed="64"/>
          <bgColor theme="0"/>
        </patternFill>
      </fill>
    </dxf>
    <dxf>
      <border outline="0">
        <bottom style="thin">
          <color indexed="64"/>
        </bottom>
      </border>
    </dxf>
    <dxf>
      <font>
        <strike val="0"/>
        <outline val="0"/>
        <shadow val="0"/>
        <u val="none"/>
        <vertAlign val="baseline"/>
        <sz val="10"/>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tint="-0.34998626667073579"/>
        </patternFill>
      </fill>
      <alignment horizontal="center" vertical="bottom"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tint="-0.3499862666707357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64"/>
          <bgColor theme="0" tint="-0.3499862666707357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tint="-0.34998626667073579"/>
        </patternFill>
      </fill>
      <alignment horizontal="center"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0"/>
        <color auto="1"/>
        <name val="Arial"/>
        <scheme val="none"/>
      </font>
      <numFmt numFmtId="164" formatCode="0.0"/>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font>
        <b val="0"/>
        <i val="0"/>
        <strike val="0"/>
        <condense val="0"/>
        <extend val="0"/>
        <outline val="0"/>
        <shadow val="0"/>
        <u val="none"/>
        <vertAlign val="baseline"/>
        <sz val="10"/>
        <color auto="1"/>
        <name val="Arial"/>
        <scheme val="none"/>
      </font>
      <fill>
        <patternFill patternType="solid">
          <fgColor indexed="64"/>
          <bgColor theme="0" tint="-0.34998626667073579"/>
        </patternFill>
      </fill>
      <alignment horizontal="center" vertical="bottom" textRotation="0" wrapText="0"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indexed="22"/>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fill>
        <patternFill patternType="solid">
          <fgColor indexed="64"/>
          <bgColor theme="0" tint="-0.34998626667073579"/>
        </patternFill>
      </fill>
      <alignment horizontal="center" vertical="bottom" textRotation="0" wrapText="0" indent="0" justifyLastLine="0" shrinkToFit="0" readingOrder="0"/>
      <border diagonalUp="0" diagonalDown="0" outline="0">
        <left style="thin">
          <color indexed="64"/>
        </left>
        <right/>
        <top style="thin">
          <color indexed="64"/>
        </top>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fill>
        <patternFill patternType="solid">
          <fgColor indexed="64"/>
          <bgColor theme="0" tint="-0.3499862666707357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Arial"/>
        <scheme val="none"/>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tint="-0.34998626667073579"/>
        </patternFill>
      </fill>
      <alignment horizontal="center" vertical="bottom" textRotation="0" wrapText="0" indent="0" justifyLastLine="0" shrinkToFit="0" readingOrder="0"/>
      <border diagonalUp="0" diagonalDown="0" outline="0">
        <left/>
        <right style="thin">
          <color indexed="64"/>
        </right>
        <top style="thin">
          <color indexed="64"/>
        </top>
        <bottom/>
      </border>
    </dxf>
    <dxf>
      <font>
        <strike val="0"/>
        <outline val="0"/>
        <shadow val="0"/>
        <u val="none"/>
        <vertAlign val="baseline"/>
        <sz val="10"/>
        <name val="Arial"/>
        <scheme val="none"/>
      </font>
    </dxf>
    <dxf>
      <border>
        <top style="thin">
          <color indexed="64"/>
        </top>
      </border>
    </dxf>
    <dxf>
      <font>
        <strike val="0"/>
        <outline val="0"/>
        <shadow val="0"/>
        <u val="none"/>
        <vertAlign val="baseline"/>
        <sz val="10"/>
        <name val="Arial"/>
        <scheme val="none"/>
      </font>
      <fill>
        <patternFill patternType="solid">
          <fgColor indexed="64"/>
          <bgColor theme="0" tint="-0.34998626667073579"/>
        </patternFill>
      </fill>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indexed="22"/>
        </patternFill>
      </fill>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7.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6.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hartsheet" Target="chartsheets/sheet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'Cover Sheet'!$A$2:$D$2</c:f>
          <c:strCache>
            <c:ptCount val="4"/>
            <c:pt idx="0">
              <c:v>Asset / System Description</c:v>
            </c:pt>
          </c:strCache>
        </c:strRef>
      </c:tx>
      <c:layout>
        <c:manualLayout>
          <c:xMode val="edge"/>
          <c:yMode val="edge"/>
          <c:x val="0.33335355640142639"/>
          <c:y val="5.1189166586924413E-2"/>
        </c:manualLayout>
      </c:layout>
      <c:overlay val="0"/>
      <c:txPr>
        <a:bodyPr/>
        <a:lstStyle/>
        <a:p>
          <a:pPr>
            <a:defRPr>
              <a:latin typeface="Arial" pitchFamily="34" charset="0"/>
              <a:cs typeface="Arial" pitchFamily="34" charset="0"/>
            </a:defRPr>
          </a:pPr>
          <a:endParaRPr lang="en-US"/>
        </a:p>
      </c:txPr>
    </c:title>
    <c:autoTitleDeleted val="0"/>
    <c:plotArea>
      <c:layout>
        <c:manualLayout>
          <c:layoutTarget val="inner"/>
          <c:xMode val="edge"/>
          <c:yMode val="edge"/>
          <c:x val="5.1096333823558382E-2"/>
          <c:y val="0.13931609286394991"/>
          <c:w val="0.87260733138495661"/>
          <c:h val="0.76158897699141015"/>
        </c:manualLayout>
      </c:layout>
      <c:barChart>
        <c:barDir val="col"/>
        <c:grouping val="clustered"/>
        <c:varyColors val="0"/>
        <c:ser>
          <c:idx val="0"/>
          <c:order val="0"/>
          <c:tx>
            <c:strRef>
              <c:f>'FMEA RPN Chart Data'!$C$3</c:f>
              <c:strCache>
                <c:ptCount val="1"/>
                <c:pt idx="0">
                  <c:v>Before FMEA Process</c:v>
                </c:pt>
              </c:strCache>
            </c:strRef>
          </c:tx>
          <c:spPr>
            <a:solidFill>
              <a:schemeClr val="bg1">
                <a:lumMod val="65000"/>
              </a:schemeClr>
            </a:solidFill>
          </c:spPr>
          <c:invertIfNegative val="0"/>
          <c:cat>
            <c:strRef>
              <c:f>'FMEA RPN Chart Data'!$B$4:$B$19</c:f>
              <c:strCache>
                <c:ptCount val="16"/>
                <c:pt idx="0">
                  <c:v>1~20</c:v>
                </c:pt>
                <c:pt idx="1">
                  <c:v>21~40</c:v>
                </c:pt>
                <c:pt idx="2">
                  <c:v>41~60</c:v>
                </c:pt>
                <c:pt idx="3">
                  <c:v>61~80</c:v>
                </c:pt>
                <c:pt idx="4">
                  <c:v>81~100</c:v>
                </c:pt>
                <c:pt idx="5">
                  <c:v>101~120</c:v>
                </c:pt>
                <c:pt idx="6">
                  <c:v>121~140</c:v>
                </c:pt>
                <c:pt idx="7">
                  <c:v>141~160</c:v>
                </c:pt>
                <c:pt idx="8">
                  <c:v>161~180</c:v>
                </c:pt>
                <c:pt idx="9">
                  <c:v>181~200</c:v>
                </c:pt>
                <c:pt idx="10">
                  <c:v>201~220</c:v>
                </c:pt>
                <c:pt idx="11">
                  <c:v>221~240</c:v>
                </c:pt>
                <c:pt idx="12">
                  <c:v>241~260</c:v>
                </c:pt>
                <c:pt idx="13">
                  <c:v>261~280</c:v>
                </c:pt>
                <c:pt idx="14">
                  <c:v>281~300</c:v>
                </c:pt>
                <c:pt idx="15">
                  <c:v>&gt;300</c:v>
                </c:pt>
              </c:strCache>
            </c:strRef>
          </c:cat>
          <c:val>
            <c:numRef>
              <c:f>'FMEA RPN Chart Data'!$C$4:$C$19</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BCB5-4F6B-B9A0-E90CBA551B86}"/>
            </c:ext>
          </c:extLst>
        </c:ser>
        <c:ser>
          <c:idx val="1"/>
          <c:order val="1"/>
          <c:tx>
            <c:strRef>
              <c:f>'FMEA RPN Chart Data'!$D$3</c:f>
              <c:strCache>
                <c:ptCount val="1"/>
                <c:pt idx="0">
                  <c:v>After FMEA Process</c:v>
                </c:pt>
              </c:strCache>
            </c:strRef>
          </c:tx>
          <c:spPr>
            <a:solidFill>
              <a:schemeClr val="tx2">
                <a:lumMod val="60000"/>
                <a:lumOff val="40000"/>
              </a:schemeClr>
            </a:solidFill>
          </c:spPr>
          <c:invertIfNegative val="0"/>
          <c:cat>
            <c:strRef>
              <c:f>'FMEA RPN Chart Data'!$B$4:$B$19</c:f>
              <c:strCache>
                <c:ptCount val="16"/>
                <c:pt idx="0">
                  <c:v>1~20</c:v>
                </c:pt>
                <c:pt idx="1">
                  <c:v>21~40</c:v>
                </c:pt>
                <c:pt idx="2">
                  <c:v>41~60</c:v>
                </c:pt>
                <c:pt idx="3">
                  <c:v>61~80</c:v>
                </c:pt>
                <c:pt idx="4">
                  <c:v>81~100</c:v>
                </c:pt>
                <c:pt idx="5">
                  <c:v>101~120</c:v>
                </c:pt>
                <c:pt idx="6">
                  <c:v>121~140</c:v>
                </c:pt>
                <c:pt idx="7">
                  <c:v>141~160</c:v>
                </c:pt>
                <c:pt idx="8">
                  <c:v>161~180</c:v>
                </c:pt>
                <c:pt idx="9">
                  <c:v>181~200</c:v>
                </c:pt>
                <c:pt idx="10">
                  <c:v>201~220</c:v>
                </c:pt>
                <c:pt idx="11">
                  <c:v>221~240</c:v>
                </c:pt>
                <c:pt idx="12">
                  <c:v>241~260</c:v>
                </c:pt>
                <c:pt idx="13">
                  <c:v>261~280</c:v>
                </c:pt>
                <c:pt idx="14">
                  <c:v>281~300</c:v>
                </c:pt>
                <c:pt idx="15">
                  <c:v>&gt;300</c:v>
                </c:pt>
              </c:strCache>
            </c:strRef>
          </c:cat>
          <c:val>
            <c:numRef>
              <c:f>'FMEA RPN Chart Data'!$D$4:$D$19</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BCB5-4F6B-B9A0-E90CBA551B86}"/>
            </c:ext>
          </c:extLst>
        </c:ser>
        <c:dLbls>
          <c:showLegendKey val="0"/>
          <c:showVal val="0"/>
          <c:showCatName val="0"/>
          <c:showSerName val="0"/>
          <c:showPercent val="0"/>
          <c:showBubbleSize val="0"/>
        </c:dLbls>
        <c:gapWidth val="150"/>
        <c:axId val="458725752"/>
        <c:axId val="458726144"/>
      </c:barChart>
      <c:lineChart>
        <c:grouping val="standard"/>
        <c:varyColors val="0"/>
        <c:ser>
          <c:idx val="2"/>
          <c:order val="2"/>
          <c:tx>
            <c:strRef>
              <c:f>'FMEA RPN Chart Data'!$E$3</c:f>
              <c:strCache>
                <c:ptCount val="1"/>
                <c:pt idx="0">
                  <c:v>Before Cumm %</c:v>
                </c:pt>
              </c:strCache>
            </c:strRef>
          </c:tx>
          <c:spPr>
            <a:ln>
              <a:solidFill>
                <a:schemeClr val="bg1">
                  <a:lumMod val="50000"/>
                </a:schemeClr>
              </a:solidFill>
            </a:ln>
          </c:spPr>
          <c:marker>
            <c:symbol val="diamond"/>
            <c:size val="5"/>
            <c:spPr>
              <a:solidFill>
                <a:sysClr val="windowText" lastClr="000000"/>
              </a:solidFill>
            </c:spPr>
          </c:marker>
          <c:dLbls>
            <c:spPr>
              <a:noFill/>
              <a:ln>
                <a:noFill/>
              </a:ln>
              <a:effectLst/>
            </c:spPr>
            <c:txPr>
              <a:bodyPr/>
              <a:lstStyle/>
              <a:p>
                <a:pPr>
                  <a:defRPr sz="900"/>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'FMEA RPN Chart Data'!$E$4:$E$19</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2-BCB5-4F6B-B9A0-E90CBA551B86}"/>
            </c:ext>
          </c:extLst>
        </c:ser>
        <c:ser>
          <c:idx val="3"/>
          <c:order val="3"/>
          <c:tx>
            <c:strRef>
              <c:f>'FMEA RPN Chart Data'!$F$3</c:f>
              <c:strCache>
                <c:ptCount val="1"/>
                <c:pt idx="0">
                  <c:v>After Cumm %</c:v>
                </c:pt>
              </c:strCache>
            </c:strRef>
          </c:tx>
          <c:spPr>
            <a:ln>
              <a:solidFill>
                <a:schemeClr val="tx2">
                  <a:lumMod val="60000"/>
                  <a:lumOff val="40000"/>
                </a:schemeClr>
              </a:solidFill>
            </a:ln>
          </c:spPr>
          <c:marker>
            <c:symbol val="diamond"/>
            <c:size val="5"/>
            <c:spPr>
              <a:solidFill>
                <a:sysClr val="windowText" lastClr="000000"/>
              </a:solidFill>
            </c:spPr>
          </c:marker>
          <c:dLbls>
            <c:spPr>
              <a:noFill/>
              <a:ln>
                <a:noFill/>
              </a:ln>
              <a:effectLst/>
            </c:spPr>
            <c:txPr>
              <a:bodyPr/>
              <a:lstStyle/>
              <a:p>
                <a:pPr>
                  <a:defRPr sz="90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'FMEA RPN Chart Data'!$F$4:$F$19</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3-BCB5-4F6B-B9A0-E90CBA551B86}"/>
            </c:ext>
          </c:extLst>
        </c:ser>
        <c:dLbls>
          <c:showLegendKey val="0"/>
          <c:showVal val="0"/>
          <c:showCatName val="0"/>
          <c:showSerName val="0"/>
          <c:showPercent val="0"/>
          <c:showBubbleSize val="0"/>
        </c:dLbls>
        <c:marker val="1"/>
        <c:smooth val="0"/>
        <c:axId val="458726928"/>
        <c:axId val="458726536"/>
      </c:lineChart>
      <c:catAx>
        <c:axId val="458725752"/>
        <c:scaling>
          <c:orientation val="minMax"/>
        </c:scaling>
        <c:delete val="0"/>
        <c:axPos val="b"/>
        <c:numFmt formatCode="General" sourceLinked="0"/>
        <c:majorTickMark val="out"/>
        <c:minorTickMark val="none"/>
        <c:tickLblPos val="nextTo"/>
        <c:txPr>
          <a:bodyPr/>
          <a:lstStyle/>
          <a:p>
            <a:pPr>
              <a:defRPr sz="900">
                <a:latin typeface="Arial" pitchFamily="34" charset="0"/>
                <a:cs typeface="Arial" pitchFamily="34" charset="0"/>
              </a:defRPr>
            </a:pPr>
            <a:endParaRPr lang="en-US"/>
          </a:p>
        </c:txPr>
        <c:crossAx val="458726144"/>
        <c:crosses val="autoZero"/>
        <c:auto val="1"/>
        <c:lblAlgn val="ctr"/>
        <c:lblOffset val="100"/>
        <c:noMultiLvlLbl val="0"/>
      </c:catAx>
      <c:valAx>
        <c:axId val="458726144"/>
        <c:scaling>
          <c:orientation val="minMax"/>
        </c:scaling>
        <c:delete val="0"/>
        <c:axPos val="l"/>
        <c:majorGridlines/>
        <c:title>
          <c:tx>
            <c:rich>
              <a:bodyPr rot="-5400000" vert="horz"/>
              <a:lstStyle/>
              <a:p>
                <a:pPr>
                  <a:defRPr>
                    <a:latin typeface="Arial" pitchFamily="34" charset="0"/>
                    <a:cs typeface="Arial" pitchFamily="34" charset="0"/>
                  </a:defRPr>
                </a:pPr>
                <a:r>
                  <a:rPr lang="en-US">
                    <a:latin typeface="Arial" pitchFamily="34" charset="0"/>
                    <a:cs typeface="Arial" pitchFamily="34" charset="0"/>
                  </a:rPr>
                  <a:t>Component Failure Mode Count</a:t>
                </a:r>
              </a:p>
            </c:rich>
          </c:tx>
          <c:overlay val="0"/>
        </c:title>
        <c:numFmt formatCode="General" sourceLinked="1"/>
        <c:majorTickMark val="out"/>
        <c:minorTickMark val="none"/>
        <c:tickLblPos val="nextTo"/>
        <c:crossAx val="458725752"/>
        <c:crosses val="autoZero"/>
        <c:crossBetween val="between"/>
      </c:valAx>
      <c:valAx>
        <c:axId val="458726536"/>
        <c:scaling>
          <c:orientation val="minMax"/>
          <c:max val="1"/>
        </c:scaling>
        <c:delete val="0"/>
        <c:axPos val="r"/>
        <c:title>
          <c:tx>
            <c:rich>
              <a:bodyPr rot="-5400000" vert="horz"/>
              <a:lstStyle/>
              <a:p>
                <a:pPr>
                  <a:defRPr>
                    <a:latin typeface="Arial" pitchFamily="34" charset="0"/>
                    <a:cs typeface="Arial" pitchFamily="34" charset="0"/>
                  </a:defRPr>
                </a:pPr>
                <a:r>
                  <a:rPr lang="en-US">
                    <a:latin typeface="Arial" pitchFamily="34" charset="0"/>
                    <a:cs typeface="Arial" pitchFamily="34" charset="0"/>
                  </a:rPr>
                  <a:t>Cumulative % of Component Failure Modes</a:t>
                </a:r>
              </a:p>
            </c:rich>
          </c:tx>
          <c:overlay val="0"/>
        </c:title>
        <c:numFmt formatCode="0%" sourceLinked="1"/>
        <c:majorTickMark val="out"/>
        <c:minorTickMark val="none"/>
        <c:tickLblPos val="nextTo"/>
        <c:crossAx val="458726928"/>
        <c:crosses val="max"/>
        <c:crossBetween val="between"/>
      </c:valAx>
      <c:catAx>
        <c:axId val="458726928"/>
        <c:scaling>
          <c:orientation val="minMax"/>
        </c:scaling>
        <c:delete val="1"/>
        <c:axPos val="b"/>
        <c:majorTickMark val="out"/>
        <c:minorTickMark val="none"/>
        <c:tickLblPos val="none"/>
        <c:crossAx val="458726536"/>
        <c:crosses val="autoZero"/>
        <c:auto val="1"/>
        <c:lblAlgn val="ctr"/>
        <c:lblOffset val="100"/>
        <c:noMultiLvlLbl val="0"/>
      </c:catAx>
    </c:plotArea>
    <c:legend>
      <c:legendPos val="b"/>
      <c:overlay val="0"/>
      <c:txPr>
        <a:bodyPr/>
        <a:lstStyle/>
        <a:p>
          <a:pPr>
            <a:defRPr>
              <a:latin typeface="Arial" pitchFamily="34" charset="0"/>
              <a:cs typeface="Arial" pitchFamily="34" charset="0"/>
            </a:defRPr>
          </a:pPr>
          <a:endParaRPr lang="en-US"/>
        </a:p>
      </c:txPr>
    </c:legend>
    <c:plotVisOnly val="1"/>
    <c:dispBlanksAs val="gap"/>
    <c:showDLblsOverMax val="0"/>
  </c:chart>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chartsheets/sheet1.xml><?xml version="1.0" encoding="utf-8"?>
<chartsheet xmlns="http://schemas.openxmlformats.org/spreadsheetml/2006/main" xmlns:r="http://schemas.openxmlformats.org/officeDocument/2006/relationships">
  <sheetPr/>
  <sheetViews>
    <sheetView zoomScale="103" workbookViewId="0" zoomToFit="1"/>
  </sheetViews>
  <pageMargins left="0.45" right="0.45" top="0.5" bottom="0.5" header="0.3" footer="0.3"/>
  <pageSetup orientation="landscape" horizontalDpi="1200" verticalDpi="1200" r:id="rId1"/>
  <headerFooter>
    <oddFooter>&amp;F</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125505" cy="675072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0.25598</cdr:x>
      <cdr:y>0.09479</cdr:y>
    </cdr:from>
    <cdr:to>
      <cdr:x>0.73856</cdr:x>
      <cdr:y>0.12962</cdr:y>
    </cdr:to>
    <cdr:sp macro="" textlink="">
      <cdr:nvSpPr>
        <cdr:cNvPr id="2" name="TextBox 1"/>
        <cdr:cNvSpPr txBox="1"/>
      </cdr:nvSpPr>
      <cdr:spPr>
        <a:xfrm xmlns:a="http://schemas.openxmlformats.org/drawingml/2006/main">
          <a:off x="2341703" y="635000"/>
          <a:ext cx="4414627" cy="2333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000" b="1">
              <a:latin typeface="Arial" pitchFamily="34" charset="0"/>
              <a:cs typeface="Arial" pitchFamily="34" charset="0"/>
            </a:rPr>
            <a:t>Component Failure</a:t>
          </a:r>
          <a:r>
            <a:rPr lang="en-US" sz="1000" b="1" baseline="0">
              <a:latin typeface="Arial" pitchFamily="34" charset="0"/>
              <a:cs typeface="Arial" pitchFamily="34" charset="0"/>
            </a:rPr>
            <a:t> Mode FMEA RPN Ranking</a:t>
          </a:r>
          <a:endParaRPr lang="en-US" sz="1000" b="1">
            <a:latin typeface="Arial" pitchFamily="34" charset="0"/>
            <a:cs typeface="Arial" pitchFamily="34" charset="0"/>
          </a:endParaRPr>
        </a:p>
      </cdr:txBody>
    </cdr:sp>
  </cdr:relSizeAnchor>
  <cdr:relSizeAnchor xmlns:cdr="http://schemas.openxmlformats.org/drawingml/2006/chartDrawing">
    <cdr:from>
      <cdr:x>0.88468</cdr:x>
      <cdr:y>0.01322</cdr:y>
    </cdr:from>
    <cdr:to>
      <cdr:x>0.94827</cdr:x>
      <cdr:y>0.05284</cdr:y>
    </cdr:to>
    <cdr:sp macro="" textlink="'FMEA RPN Chart Data'!$K$19">
      <cdr:nvSpPr>
        <cdr:cNvPr id="3" name="TextBox 2"/>
        <cdr:cNvSpPr txBox="1"/>
      </cdr:nvSpPr>
      <cdr:spPr>
        <a:xfrm xmlns:a="http://schemas.openxmlformats.org/drawingml/2006/main">
          <a:off x="8093038" y="88525"/>
          <a:ext cx="581719" cy="26540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FF8ACA03-DE97-4124-A0E8-74585BE4520B}" type="TxLink">
            <a:rPr lang="en-US" sz="1000" b="1" i="0" u="none" strike="noStrike">
              <a:solidFill>
                <a:srgbClr val="000000"/>
              </a:solidFill>
              <a:latin typeface="Arial" pitchFamily="34" charset="0"/>
              <a:cs typeface="Arial" pitchFamily="34" charset="0"/>
            </a:rPr>
            <a:pPr algn="ctr"/>
            <a:t>#DIV/0!</a:t>
          </a:fld>
          <a:endParaRPr lang="en-US" sz="1000" b="1">
            <a:latin typeface="Arial" pitchFamily="34" charset="0"/>
            <a:cs typeface="Arial" pitchFamily="34" charset="0"/>
          </a:endParaRPr>
        </a:p>
      </cdr:txBody>
    </cdr:sp>
  </cdr:relSizeAnchor>
  <cdr:relSizeAnchor xmlns:cdr="http://schemas.openxmlformats.org/drawingml/2006/chartDrawing">
    <cdr:from>
      <cdr:x>0.8488</cdr:x>
      <cdr:y>0.04082</cdr:y>
    </cdr:from>
    <cdr:to>
      <cdr:x>0.99129</cdr:x>
      <cdr:y>0.08043</cdr:y>
    </cdr:to>
    <cdr:sp macro="" textlink="">
      <cdr:nvSpPr>
        <cdr:cNvPr id="4" name="TextBox 3"/>
        <cdr:cNvSpPr txBox="1"/>
      </cdr:nvSpPr>
      <cdr:spPr>
        <a:xfrm xmlns:a="http://schemas.openxmlformats.org/drawingml/2006/main">
          <a:off x="7764795" y="273440"/>
          <a:ext cx="1303496" cy="26533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000" b="1">
              <a:latin typeface="Arial" pitchFamily="34" charset="0"/>
              <a:cs typeface="Arial" pitchFamily="34" charset="0"/>
            </a:rPr>
            <a:t>Risk Reduction</a:t>
          </a:r>
        </a:p>
      </cdr:txBody>
    </cdr:sp>
  </cdr:relSizeAnchor>
  <cdr:relSizeAnchor xmlns:cdr="http://schemas.openxmlformats.org/drawingml/2006/chartDrawing">
    <cdr:from>
      <cdr:x>0.00549</cdr:x>
      <cdr:y>0.00756</cdr:y>
    </cdr:from>
    <cdr:to>
      <cdr:x>0.16681</cdr:x>
      <cdr:y>0.10738</cdr:y>
    </cdr:to>
    <cdr:pic>
      <cdr:nvPicPr>
        <cdr:cNvPr id="5" name="Picture 4" descr="LCE.bmp"/>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47625" y="47625"/>
          <a:ext cx="1400000" cy="628571"/>
        </a:xfrm>
        <a:prstGeom xmlns:a="http://schemas.openxmlformats.org/drawingml/2006/main" prst="rect">
          <a:avLst/>
        </a:prstGeom>
      </cdr:spPr>
    </cdr:pic>
  </cdr:relSizeAnchor>
  <cdr:relSizeAnchor xmlns:cdr="http://schemas.openxmlformats.org/drawingml/2006/chartDrawing">
    <cdr:from>
      <cdr:x>0.37992</cdr:x>
      <cdr:y>0.00592</cdr:y>
    </cdr:from>
    <cdr:to>
      <cdr:x>0.55562</cdr:x>
      <cdr:y>0.04909</cdr:y>
    </cdr:to>
    <cdr:sp macro="" textlink="'Cover Sheet'!$A$1:$D$1">
      <cdr:nvSpPr>
        <cdr:cNvPr id="6" name="TextBox 5"/>
        <cdr:cNvSpPr txBox="1"/>
      </cdr:nvSpPr>
      <cdr:spPr>
        <a:xfrm xmlns:a="http://schemas.openxmlformats.org/drawingml/2006/main">
          <a:off x="3475491" y="39688"/>
          <a:ext cx="1607344" cy="2891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F5244263-28F1-4045-844D-C879B34DEE7D}" type="TxLink">
            <a:rPr lang="en-US" sz="1800" b="1" i="0" u="none" strike="noStrike">
              <a:solidFill>
                <a:srgbClr val="000000"/>
              </a:solidFill>
              <a:latin typeface="Arialri"/>
            </a:rPr>
            <a:pPr algn="ctr"/>
            <a:t>Client</a:t>
          </a:fld>
          <a:endParaRPr lang="en-US" sz="1800"/>
        </a:p>
      </cdr:txBody>
    </cdr: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ichelle Rego" refreshedDate="43973.252403935185" missingItemsLimit="0" createdVersion="6" refreshedVersion="6" minRefreshableVersion="3" recordCount="10">
  <cacheSource type="worksheet">
    <worksheetSource name="FFTable"/>
  </cacheSource>
  <cacheFields count="4">
    <cacheField name="#" numFmtId="164">
      <sharedItems containsSemiMixedTypes="0" containsString="0" containsNumber="1" minValue="1.1000000000000001" maxValue="6.2"/>
    </cacheField>
    <cacheField name="FUNCTIONAL FAILURES" numFmtId="0">
      <sharedItems/>
    </cacheField>
    <cacheField name="#.0 Function" numFmtId="0">
      <sharedItems count="6">
        <s v="1.0 - Contain materials within system boundaries"/>
        <s v="2.0 - Transfer fluids at X gpm"/>
        <s v="3.0 - Mix materials"/>
        <s v="4.0 - Remove particulates from fluids"/>
        <s v="5.0 - Package goods"/>
        <s v="6.0 - Deliver goods to customer"/>
      </sharedItems>
    </cacheField>
    <cacheField name="#.# - FUNCTIONAL FAILURE" numFmtId="0">
      <sharedItems count="10">
        <s v="1.1 - Materials not contained"/>
        <s v="2.1 - Fluids not transferred"/>
        <s v="2.2 - Fluids transferred under X gpm"/>
        <s v="2.3 - Fluids transferred over X gpm"/>
        <s v="3.1 - Materials not mixed"/>
        <s v="3.2 - Materials overmixed"/>
        <s v="4.1 - Particulates not removed from fluid"/>
        <s v="5.1 - Goods not packaged"/>
        <s v="6.1 - Goods not delivered to customer"/>
        <s v="6.2 - Damaged goods delivered to customer"/>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
  <r>
    <n v="1.1000000000000001"/>
    <s v="Materials not contained"/>
    <x v="0"/>
    <x v="0"/>
  </r>
  <r>
    <n v="2.1"/>
    <s v="Fluids not transferred"/>
    <x v="1"/>
    <x v="1"/>
  </r>
  <r>
    <n v="2.2000000000000002"/>
    <s v="Fluids transferred under X gpm"/>
    <x v="1"/>
    <x v="2"/>
  </r>
  <r>
    <n v="2.2999999999999998"/>
    <s v="Fluids transferred over X gpm"/>
    <x v="1"/>
    <x v="3"/>
  </r>
  <r>
    <n v="3.1"/>
    <s v="Materials not mixed"/>
    <x v="2"/>
    <x v="4"/>
  </r>
  <r>
    <n v="3.2"/>
    <s v="Materials overmixed"/>
    <x v="2"/>
    <x v="5"/>
  </r>
  <r>
    <n v="4.0999999999999996"/>
    <s v="Particulates not removed from fluid"/>
    <x v="3"/>
    <x v="6"/>
  </r>
  <r>
    <n v="5.0999999999999996"/>
    <s v="Goods not packaged"/>
    <x v="4"/>
    <x v="7"/>
  </r>
  <r>
    <n v="6.1"/>
    <s v="Goods not delivered to customer"/>
    <x v="5"/>
    <x v="8"/>
  </r>
  <r>
    <n v="6.2"/>
    <s v="Damaged goods delivered to customer"/>
    <x v="5"/>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rowHeaderCaption="Function / Functional Failure">
  <location ref="A3:A19" firstHeaderRow="1" firstDataRow="1" firstDataCol="1"/>
  <pivotFields count="4">
    <pivotField showAll="0"/>
    <pivotField showAll="0"/>
    <pivotField axis="axisRow" showAll="0" defaultSubtotal="0">
      <items count="6">
        <item x="0"/>
        <item x="1"/>
        <item x="2"/>
        <item x="3"/>
        <item x="4"/>
        <item x="5"/>
      </items>
    </pivotField>
    <pivotField axis="axisRow" showAll="0" defaultSubtotal="0">
      <items count="10">
        <item x="0"/>
        <item x="1"/>
        <item x="2"/>
        <item x="3"/>
        <item x="4"/>
        <item x="5"/>
        <item x="6"/>
        <item x="7"/>
        <item x="8"/>
        <item x="9"/>
      </items>
    </pivotField>
  </pivotFields>
  <rowFields count="2">
    <field x="2"/>
    <field x="3"/>
  </rowFields>
  <rowItems count="16">
    <i>
      <x/>
    </i>
    <i r="1">
      <x/>
    </i>
    <i>
      <x v="1"/>
    </i>
    <i r="1">
      <x v="1"/>
    </i>
    <i r="1">
      <x v="2"/>
    </i>
    <i r="1">
      <x v="3"/>
    </i>
    <i>
      <x v="2"/>
    </i>
    <i r="1">
      <x v="4"/>
    </i>
    <i r="1">
      <x v="5"/>
    </i>
    <i>
      <x v="3"/>
    </i>
    <i r="1">
      <x v="6"/>
    </i>
    <i>
      <x v="4"/>
    </i>
    <i r="1">
      <x v="7"/>
    </i>
    <i>
      <x v="5"/>
    </i>
    <i r="1">
      <x v="8"/>
    </i>
    <i r="1">
      <x v="9"/>
    </i>
  </rowItems>
  <colItems count="1">
    <i/>
  </colItem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FunctionTable" displayName="FunctionTable" ref="A9:C21" totalsRowCount="1" headerRowDxfId="133" dataDxfId="131" totalsRowDxfId="129" headerRowBorderDxfId="132" tableBorderDxfId="130" totalsRowBorderDxfId="128">
  <tableColumns count="3">
    <tableColumn id="1" name="#" dataDxfId="127" totalsRowDxfId="126"/>
    <tableColumn id="2" name="FUNCTIONS" totalsRowLabel="To add another line above, select cell above and press &quot;TAB&quot;" dataDxfId="125" totalsRowDxfId="124"/>
    <tableColumn id="3" name="#.0 FUNCTIONS" totalsRowFunction="custom" dataDxfId="123" totalsRowDxfId="122">
      <calculatedColumnFormula>IF(FunctionTable[[#This Row],[FUNCTIONS]]&lt;&gt;"",TEXT(FunctionTable[[#This Row],['#]],"#.0")&amp;" - "&amp;FunctionTable[[#This Row],[FUNCTIONS]],"")</calculatedColumnFormula>
      <totalsRowFormula>COUNTA(FunctionTable['#.0 FUNCTIONS])-COUNTBLANK(FunctionTable['#.0 FUNCTIONS])</totalsRowFormula>
    </tableColumn>
  </tableColumns>
  <tableStyleInfo name="TableStyleLight8" showFirstColumn="0" showLastColumn="0" showRowStripes="1" showColumnStripes="0"/>
</table>
</file>

<file path=xl/tables/table10.xml><?xml version="1.0" encoding="utf-8"?>
<table xmlns="http://schemas.openxmlformats.org/spreadsheetml/2006/main" id="8" name="EquipConditionTable" displayName="EquipConditionTable" ref="E4:E8" totalsRowShown="0" headerRowDxfId="14" dataDxfId="12" headerRowBorderDxfId="13" tableBorderDxfId="11">
  <autoFilter ref="E4:E8"/>
  <tableColumns count="1">
    <tableColumn id="1" name="Equipment Condition" dataDxfId="10"/>
  </tableColumns>
  <tableStyleInfo name="TableStyleLight8" showFirstColumn="0" showLastColumn="0" showRowStripes="1" showColumnStripes="0"/>
</table>
</file>

<file path=xl/tables/table11.xml><?xml version="1.0" encoding="utf-8"?>
<table xmlns="http://schemas.openxmlformats.org/spreadsheetml/2006/main" id="9" name="TaskTypeTable" displayName="TaskTypeTable" ref="G4:G11" totalsRowShown="0" headerRowDxfId="9" dataDxfId="7" headerRowBorderDxfId="8" tableBorderDxfId="6">
  <autoFilter ref="G4:G11"/>
  <tableColumns count="1">
    <tableColumn id="1" name="Task Type" dataDxfId="5"/>
  </tableColumns>
  <tableStyleInfo name="TableStyleLight8" showFirstColumn="0" showLastColumn="0" showRowStripes="1" showColumnStripes="0"/>
</table>
</file>

<file path=xl/tables/table12.xml><?xml version="1.0" encoding="utf-8"?>
<table xmlns="http://schemas.openxmlformats.org/spreadsheetml/2006/main" id="10" name="TaskStatusTable" displayName="TaskStatusTable" ref="I4:I7" totalsRowShown="0" headerRowDxfId="4" dataDxfId="2" headerRowBorderDxfId="3" tableBorderDxfId="1">
  <autoFilter ref="I4:I7"/>
  <tableColumns count="1">
    <tableColumn id="1" name="Task Status" dataDxfId="0"/>
  </tableColumns>
  <tableStyleInfo name="TableStyleLight8" showFirstColumn="0" showLastColumn="0" showRowStripes="1" showColumnStripes="0"/>
</table>
</file>

<file path=xl/tables/table2.xml><?xml version="1.0" encoding="utf-8"?>
<table xmlns="http://schemas.openxmlformats.org/spreadsheetml/2006/main" id="2" name="FFTable" displayName="FFTable" ref="A23:D34" totalsRowCount="1" headerRowDxfId="121" dataDxfId="119" totalsRowDxfId="117" headerRowBorderDxfId="120" tableBorderDxfId="118" totalsRowBorderDxfId="116">
  <tableColumns count="4">
    <tableColumn id="1" name="#" dataDxfId="115" totalsRowDxfId="114"/>
    <tableColumn id="2" name="FUNCTIONAL FAILURES" totalsRowLabel="To add another line above, select cell above and press &quot;TAB&quot;" dataDxfId="113" totalsRowDxfId="112"/>
    <tableColumn id="4" name="#.0 Function" dataDxfId="111" totalsRowDxfId="110">
      <calculatedColumnFormula>IFERROR(VLOOKUP(ROUNDDOWN(FFTable[[#This Row],['#]],0),FunctionTable[],3,FALSE),"")</calculatedColumnFormula>
    </tableColumn>
    <tableColumn id="3" name="#.# - FUNCTIONAL FAILURE" totalsRowFunction="custom" dataDxfId="109" totalsRowDxfId="108">
      <calculatedColumnFormula>IF(FFTable[[#This Row],['#]]&lt;&gt;"",FFTable[[#This Row],['#]]&amp;" - "&amp;FFTable[[#This Row],[FUNCTIONAL FAILURES]],"")</calculatedColumnFormula>
      <totalsRowFormula>COUNTA(FFTable['#.'# - FUNCTIONAL FAILURE])-COUNTBLANK(FFTable['#.'# - FUNCTIONAL FAILURE])</totalsRowFormula>
    </tableColumn>
  </tableColumns>
  <tableStyleInfo name="TableStyleLight8" showFirstColumn="0" showLastColumn="0" showRowStripes="1" showColumnStripes="0"/>
</table>
</file>

<file path=xl/tables/table3.xml><?xml version="1.0" encoding="utf-8"?>
<table xmlns="http://schemas.openxmlformats.org/spreadsheetml/2006/main" id="4" name="EquipTable" displayName="EquipTable" ref="A6:B28" totalsRowShown="0" headerRowDxfId="107" dataDxfId="105" headerRowBorderDxfId="106" tableBorderDxfId="104" totalsRowBorderDxfId="103">
  <tableColumns count="2">
    <tableColumn id="1" name="No." dataDxfId="102"/>
    <tableColumn id="2" name="EQUIPMENT (OR COMPONENT)" dataDxfId="101" dataCellStyle="Normal 2"/>
  </tableColumns>
  <tableStyleInfo name="TableStyleLight8" showFirstColumn="0" showLastColumn="0" showRowStripes="1" showColumnStripes="0"/>
</table>
</file>

<file path=xl/tables/table4.xml><?xml version="1.0" encoding="utf-8"?>
<table xmlns="http://schemas.openxmlformats.org/spreadsheetml/2006/main" id="3" name="FMEA" displayName="FMEA" ref="A5:AQ255" totalsRowShown="0" headerRowDxfId="100" dataDxfId="99" tableBorderDxfId="98">
  <autoFilter ref="A5:AQ255"/>
  <tableColumns count="43">
    <tableColumn id="1" name="Index #" dataDxfId="97"/>
    <tableColumn id="2" name="SUBSYSTEM FUNCTION" dataDxfId="96"/>
    <tableColumn id="3" name="FUNCTIONAL_x000a_FAILURE" dataDxfId="95"/>
    <tableColumn id="4" name="PARENT / SYSTEM" dataDxfId="94"/>
    <tableColumn id="5" name="COMPONENT" dataDxfId="93"/>
    <tableColumn id="6" name="POTENTIAL FAILURE MODE(S)" dataDxfId="92"/>
    <tableColumn id="7" name="POTENTIAL EFFECT(S)_x000a_ OF FAILURE" dataDxfId="91"/>
    <tableColumn id="8" name="POTENTIAL CAUSE(S)_x000a_OF FAILURE " dataDxfId="90"/>
    <tableColumn id="9" name="CURRENT CONTROLS" dataDxfId="89"/>
    <tableColumn id="10" name="CURRENT PROCESS KNOWN FREQUENCY" dataDxfId="88"/>
    <tableColumn id="11" name="SEV_x000a_(AS IS)" dataDxfId="87"/>
    <tableColumn id="12" name="OCC_x000a_(AS IS)" dataDxfId="86"/>
    <tableColumn id="13" name="DET_x000a_(AS IS)" dataDxfId="85"/>
    <tableColumn id="14" name="RPN_x000a_(AS IS)" dataDxfId="84">
      <calculatedColumnFormula>IF(K6&gt;0,K6*L6*M6,"")</calculatedColumnFormula>
    </tableColumn>
    <tableColumn id="15" name="RECOMMENDED_x000a_IMPROVEMENTS / ACTIONS" dataDxfId="83"/>
    <tableColumn id="16" name="RECOMMENDED IMPROVEMENT  FREQUENCY" dataDxfId="82"/>
    <tableColumn id="17" name="RESPONSIBILITY and DATE" dataDxfId="81"/>
    <tableColumn id="18" name="SEV_x000a_(TO BE)" dataDxfId="80"/>
    <tableColumn id="19" name="OCC_x000a_(TO BE)" dataDxfId="79"/>
    <tableColumn id="20" name="DET_x000a_(TO BE)" dataDxfId="78"/>
    <tableColumn id="21" name="RPN_x000a_(TO BE)" dataDxfId="77">
      <calculatedColumnFormula>IF(R6&gt;0,R6*S6*T6,"")</calculatedColumnFormula>
    </tableColumn>
    <tableColumn id="22" name="PM Task" dataDxfId="76"/>
    <tableColumn id="23" name="PM Required" dataDxfId="75"/>
    <tableColumn id="24" name="Vibration" dataDxfId="74"/>
    <tableColumn id="25" name="Thermography - Electrical" dataDxfId="73"/>
    <tableColumn id="26" name="Thermography - Mechanical (rotating)" dataDxfId="72"/>
    <tableColumn id="27" name="Thermography - Stationary (non-rotating)" dataDxfId="71"/>
    <tableColumn id="28" name="Ultrasound - Electrical" dataDxfId="70"/>
    <tableColumn id="29" name="Ultrasound - Mechanical (rotating)" dataDxfId="69"/>
    <tableColumn id="30" name="Ultrasound - Stationary (non-rotating)" dataDxfId="68"/>
    <tableColumn id="31" name="Motor Circuit Analysis On-line" dataDxfId="67"/>
    <tableColumn id="32" name="Motor Circuit Analysis Off-Line" dataDxfId="66"/>
    <tableColumn id="33" name="Lubrication Analysis" dataDxfId="65"/>
    <tableColumn id="34" name="VT (visual testing)" dataDxfId="64"/>
    <tableColumn id="35" name="UT (pulse echo ultrasound)" dataDxfId="63"/>
    <tableColumn id="36" name="PT (dye penetrant)" dataDxfId="62"/>
    <tableColumn id="37" name="MT (magnetic particle)" dataDxfId="61"/>
    <tableColumn id="38" name="ET (eddy current)" dataDxfId="60"/>
    <tableColumn id="39" name="RT (radiographic)" dataDxfId="59"/>
    <tableColumn id="40" name="API 510 (pressure vessels)" dataDxfId="58"/>
    <tableColumn id="41" name="API 570 (piping)" dataDxfId="57"/>
    <tableColumn id="42" name="API 653 (tanks)" dataDxfId="56"/>
    <tableColumn id="43" name="Other" dataDxfId="55"/>
  </tableColumns>
  <tableStyleInfo name="TableStyleLight8" showFirstColumn="0" showLastColumn="0" showRowStripes="1" showColumnStripes="0"/>
</table>
</file>

<file path=xl/tables/table5.xml><?xml version="1.0" encoding="utf-8"?>
<table xmlns="http://schemas.openxmlformats.org/spreadsheetml/2006/main" id="15" name="Table15" displayName="Table15" ref="A7:N57" totalsRowShown="0" headerRowDxfId="54" dataDxfId="52" headerRowBorderDxfId="53" tableBorderDxfId="51">
  <autoFilter ref="A7:N57"/>
  <tableColumns count="14">
    <tableColumn id="1" name="ITEM #" dataDxfId="50"/>
    <tableColumn id="2" name="FMEA Index #" dataDxfId="49"/>
    <tableColumn id="3" name="MAINTENANCE TASK DESCRIPTION" dataDxfId="48"/>
    <tableColumn id="4" name="Failure Mode" dataDxfId="47"/>
    <tableColumn id="5" name="FREQUENCY _x000a_(DAYS)"/>
    <tableColumn id="6" name="PREVIOUS FREQUENCY _x000a_(DAYS)"/>
    <tableColumn id="7" name="EXISTING, _x000a_REVISION_x000a_or NEW" dataDxfId="46"/>
    <tableColumn id="8" name="CRAFT" dataDxfId="45"/>
    <tableColumn id="9" name="CRAFTSMEN _x000a_REQD" dataDxfId="44"/>
    <tableColumn id="10" name="EQUIPMENT CONDITION_x000a_(Running, Partial, Shutdown, Cold Shutdown)" dataDxfId="43"/>
    <tableColumn id="11" name="TASK TYPE_x000a_(PdM, PMI, PMR, PMA, PML, PMC, CAL)" dataDxfId="42"/>
    <tableColumn id="12" name="PROCEDURE / _x000a_TASK #" dataDxfId="41"/>
    <tableColumn id="13" name="EST. TIME _x000a_(Hours)" dataDxfId="40"/>
    <tableColumn id="14" name="SPECIAL TOOLS, MATERIALS_x000a_or_x000a_REMARKS" dataDxfId="39"/>
  </tableColumns>
  <tableStyleInfo name="TableStyleLight8" showFirstColumn="0" showLastColumn="0" showRowStripes="1" showColumnStripes="0"/>
</table>
</file>

<file path=xl/tables/table6.xml><?xml version="1.0" encoding="utf-8"?>
<table xmlns="http://schemas.openxmlformats.org/spreadsheetml/2006/main" id="12" name="OtherRecommendations" displayName="OtherRecommendations" ref="A7:D22" totalsRowShown="0" headerRowDxfId="38" dataDxfId="36" headerRowBorderDxfId="37" tableBorderDxfId="35" totalsRowBorderDxfId="34">
  <autoFilter ref="A7:D22"/>
  <tableColumns count="4">
    <tableColumn id="1" name="ITEM #" dataDxfId="33"/>
    <tableColumn id="2" name="FMEA INDEX #" dataDxfId="32" dataCellStyle="Normal 2"/>
    <tableColumn id="3" name="COMPONENT" dataDxfId="31" dataCellStyle="Normal 2"/>
    <tableColumn id="4" name="RECOMMENDATIONS" dataDxfId="30" dataCellStyle="Normal 2"/>
  </tableColumns>
  <tableStyleInfo name="TableStyleLight8" showFirstColumn="0" showLastColumn="0" showRowStripes="1" showColumnStripes="0"/>
</table>
</file>

<file path=xl/tables/table7.xml><?xml version="1.0" encoding="utf-8"?>
<table xmlns="http://schemas.openxmlformats.org/spreadsheetml/2006/main" id="13" name="PrepChecklist" displayName="PrepChecklist" ref="A2:C20" totalsRowShown="0" headerRowBorderDxfId="29" tableBorderDxfId="28">
  <autoFilter ref="A2:C20">
    <filterColumn colId="0" hiddenButton="1"/>
    <filterColumn colId="1" hiddenButton="1"/>
    <filterColumn colId="2" hiddenButton="1"/>
  </autoFilter>
  <tableColumns count="3">
    <tableColumn id="1" name="ITEM #" dataDxfId="27"/>
    <tableColumn id="2" name="DESCRIPTION" dataDxfId="26"/>
    <tableColumn id="3" name="COMPLETED?" dataDxfId="25"/>
  </tableColumns>
  <tableStyleInfo name="TableStyleLight8" showFirstColumn="0" showLastColumn="0" showRowStripes="1" showColumnStripes="0"/>
</table>
</file>

<file path=xl/tables/table8.xml><?xml version="1.0" encoding="utf-8"?>
<table xmlns="http://schemas.openxmlformats.org/spreadsheetml/2006/main" id="6" name="FreqTable" displayName="FreqTable" ref="A4:A16" totalsRowShown="0" headerRowDxfId="24" dataDxfId="22" headerRowBorderDxfId="23" tableBorderDxfId="21">
  <autoFilter ref="A4:A16"/>
  <tableColumns count="1">
    <tableColumn id="1" name="Freq Days" dataDxfId="20">
      <calculatedColumnFormula>A4+365</calculatedColumnFormula>
    </tableColumn>
  </tableColumns>
  <tableStyleInfo name="TableStyleLight8" showFirstColumn="0" showLastColumn="0" showRowStripes="1" showColumnStripes="0"/>
</table>
</file>

<file path=xl/tables/table9.xml><?xml version="1.0" encoding="utf-8"?>
<table xmlns="http://schemas.openxmlformats.org/spreadsheetml/2006/main" id="7" name="CraftTable" displayName="CraftTable" ref="C4:C9" totalsRowShown="0" headerRowDxfId="19" dataDxfId="17" headerRowBorderDxfId="18" tableBorderDxfId="16">
  <autoFilter ref="C4:C9"/>
  <tableColumns count="1">
    <tableColumn id="1" name="Craft" dataDxfId="15"/>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17.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table" Target="../tables/table2.xml"/><Relationship Id="rId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7.bin"/><Relationship Id="rId5" Type="http://schemas.openxmlformats.org/officeDocument/2006/relationships/comments" Target="../comments2.xml"/><Relationship Id="rId4" Type="http://schemas.openxmlformats.org/officeDocument/2006/relationships/table" Target="../tables/table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8.bin"/><Relationship Id="rId5" Type="http://schemas.openxmlformats.org/officeDocument/2006/relationships/comments" Target="../comments3.xml"/><Relationship Id="rId4" Type="http://schemas.openxmlformats.org/officeDocument/2006/relationships/table" Target="../tables/table5.xml"/></Relationships>
</file>

<file path=xl/worksheets/_rels/sheet9.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showGridLines="0" tabSelected="1" workbookViewId="0">
      <selection activeCell="A3" sqref="A3:U3"/>
    </sheetView>
  </sheetViews>
  <sheetFormatPr defaultColWidth="9.33203125" defaultRowHeight="13.2" x14ac:dyDescent="0.3"/>
  <cols>
    <col min="1" max="1" width="13.33203125" style="282" customWidth="1"/>
    <col min="2" max="2" width="53.33203125" style="282" customWidth="1"/>
    <col min="3" max="3" width="16.6640625" style="282" customWidth="1"/>
    <col min="4" max="4" width="18" style="282" customWidth="1"/>
    <col min="5" max="16384" width="9.33203125" style="282"/>
  </cols>
  <sheetData>
    <row r="1" spans="1:11" ht="16.2" thickBot="1" x14ac:dyDescent="0.35">
      <c r="A1" s="408" t="s">
        <v>517</v>
      </c>
      <c r="B1" s="409"/>
      <c r="C1" s="409"/>
      <c r="D1" s="410"/>
    </row>
    <row r="2" spans="1:11" ht="15.6" x14ac:dyDescent="0.3">
      <c r="A2" s="391" t="s">
        <v>518</v>
      </c>
      <c r="B2" s="392"/>
      <c r="C2" s="392"/>
      <c r="D2" s="393"/>
    </row>
    <row r="3" spans="1:11" ht="15" customHeight="1" x14ac:dyDescent="0.25">
      <c r="A3" s="385" t="str">
        <f ca="1">MID(A52,SEARCH("[",A52)+1,SEARCH("]",A52)-SEARCH("[",A52)-1)</f>
        <v>RE-04 LCE FMEA EMP Master Template Rev 7.4.xlsx</v>
      </c>
      <c r="B3" s="386"/>
      <c r="C3" s="386"/>
      <c r="D3" s="387"/>
      <c r="E3" s="283"/>
      <c r="F3" s="283"/>
      <c r="G3" s="283"/>
    </row>
    <row r="4" spans="1:11" x14ac:dyDescent="0.3">
      <c r="A4" s="63" t="s">
        <v>476</v>
      </c>
      <c r="B4" s="46" t="s">
        <v>477</v>
      </c>
      <c r="C4" s="46" t="s">
        <v>478</v>
      </c>
      <c r="D4" s="64" t="s">
        <v>479</v>
      </c>
    </row>
    <row r="5" spans="1:11" x14ac:dyDescent="0.3">
      <c r="A5" s="284"/>
      <c r="B5" s="285"/>
      <c r="C5" s="285"/>
      <c r="D5" s="286"/>
    </row>
    <row r="6" spans="1:11" ht="40.5" customHeight="1" x14ac:dyDescent="0.3">
      <c r="A6" s="48" t="s">
        <v>480</v>
      </c>
      <c r="B6" s="394"/>
      <c r="C6" s="394"/>
      <c r="D6" s="395"/>
    </row>
    <row r="7" spans="1:11" x14ac:dyDescent="0.3">
      <c r="A7" s="396" t="s">
        <v>482</v>
      </c>
      <c r="B7" s="397"/>
      <c r="C7" s="398"/>
      <c r="D7" s="399"/>
    </row>
    <row r="8" spans="1:11" ht="57" customHeight="1" x14ac:dyDescent="0.3">
      <c r="A8" s="145" t="s">
        <v>481</v>
      </c>
      <c r="B8" s="388"/>
      <c r="C8" s="389"/>
      <c r="D8" s="390"/>
    </row>
    <row r="9" spans="1:11" x14ac:dyDescent="0.3">
      <c r="A9" s="287"/>
      <c r="B9" s="288"/>
      <c r="C9" s="288"/>
      <c r="D9" s="289"/>
      <c r="F9" s="411"/>
      <c r="G9" s="411"/>
      <c r="H9" s="411"/>
      <c r="I9" s="411"/>
      <c r="J9" s="411"/>
      <c r="K9" s="411"/>
    </row>
    <row r="10" spans="1:11" x14ac:dyDescent="0.3">
      <c r="A10" s="400" t="s">
        <v>103</v>
      </c>
      <c r="B10" s="401"/>
      <c r="C10" s="401"/>
      <c r="D10" s="402"/>
    </row>
    <row r="11" spans="1:11" x14ac:dyDescent="0.3">
      <c r="A11" s="149">
        <v>1</v>
      </c>
      <c r="B11" s="403" t="s">
        <v>104</v>
      </c>
      <c r="C11" s="404"/>
      <c r="D11" s="405"/>
    </row>
    <row r="12" spans="1:11" x14ac:dyDescent="0.3">
      <c r="A12" s="149">
        <f>A11+1</f>
        <v>2</v>
      </c>
      <c r="B12" s="290" t="s">
        <v>492</v>
      </c>
      <c r="C12" s="290"/>
      <c r="D12" s="291"/>
    </row>
    <row r="13" spans="1:11" x14ac:dyDescent="0.3">
      <c r="A13" s="149">
        <f>A12+1</f>
        <v>3</v>
      </c>
      <c r="B13" s="403" t="s">
        <v>105</v>
      </c>
      <c r="C13" s="404"/>
      <c r="D13" s="405"/>
    </row>
    <row r="14" spans="1:11" x14ac:dyDescent="0.3">
      <c r="A14" s="149">
        <f>A13+1</f>
        <v>4</v>
      </c>
      <c r="B14" s="403" t="s">
        <v>106</v>
      </c>
      <c r="C14" s="404"/>
      <c r="D14" s="405"/>
    </row>
    <row r="15" spans="1:11" x14ac:dyDescent="0.3">
      <c r="A15" s="149">
        <f>A14+1</f>
        <v>5</v>
      </c>
      <c r="B15" s="290" t="s">
        <v>516</v>
      </c>
      <c r="C15" s="290"/>
      <c r="D15" s="291"/>
    </row>
    <row r="16" spans="1:11" x14ac:dyDescent="0.3">
      <c r="A16" s="149">
        <f>A15+1</f>
        <v>6</v>
      </c>
      <c r="B16" s="403" t="s">
        <v>107</v>
      </c>
      <c r="C16" s="404"/>
      <c r="D16" s="405"/>
    </row>
    <row r="17" spans="1:10" x14ac:dyDescent="0.3">
      <c r="A17" s="149">
        <f t="shared" ref="A17:A18" si="0">A16+1</f>
        <v>7</v>
      </c>
      <c r="B17" s="403" t="s">
        <v>108</v>
      </c>
      <c r="C17" s="404"/>
      <c r="D17" s="405"/>
    </row>
    <row r="18" spans="1:10" x14ac:dyDescent="0.3">
      <c r="A18" s="149">
        <f t="shared" si="0"/>
        <v>8</v>
      </c>
      <c r="B18" s="403" t="s">
        <v>109</v>
      </c>
      <c r="C18" s="404"/>
      <c r="D18" s="405"/>
    </row>
    <row r="19" spans="1:10" x14ac:dyDescent="0.3">
      <c r="A19" s="149">
        <f t="shared" ref="A19:A25" si="1">A18+1</f>
        <v>9</v>
      </c>
      <c r="B19" s="403" t="s">
        <v>566</v>
      </c>
      <c r="C19" s="404"/>
      <c r="D19" s="405"/>
    </row>
    <row r="20" spans="1:10" x14ac:dyDescent="0.3">
      <c r="A20" s="149">
        <f t="shared" si="1"/>
        <v>10</v>
      </c>
      <c r="B20" s="403" t="s">
        <v>567</v>
      </c>
      <c r="C20" s="404"/>
      <c r="D20" s="405"/>
    </row>
    <row r="21" spans="1:10" x14ac:dyDescent="0.3">
      <c r="A21" s="149">
        <f t="shared" si="1"/>
        <v>11</v>
      </c>
      <c r="B21" s="403" t="s">
        <v>117</v>
      </c>
      <c r="C21" s="404"/>
      <c r="D21" s="405"/>
    </row>
    <row r="22" spans="1:10" x14ac:dyDescent="0.3">
      <c r="A22" s="149">
        <f t="shared" si="1"/>
        <v>12</v>
      </c>
      <c r="B22" s="146" t="s">
        <v>568</v>
      </c>
      <c r="C22" s="147"/>
      <c r="D22" s="148"/>
    </row>
    <row r="23" spans="1:10" x14ac:dyDescent="0.3">
      <c r="A23" s="149">
        <f t="shared" si="1"/>
        <v>13</v>
      </c>
      <c r="B23" s="146" t="s">
        <v>139</v>
      </c>
      <c r="C23" s="147"/>
      <c r="D23" s="148"/>
      <c r="J23" s="290"/>
    </row>
    <row r="24" spans="1:10" x14ac:dyDescent="0.3">
      <c r="A24" s="149">
        <f t="shared" si="1"/>
        <v>14</v>
      </c>
      <c r="B24" s="403"/>
      <c r="C24" s="404"/>
      <c r="D24" s="405"/>
      <c r="J24" s="290"/>
    </row>
    <row r="25" spans="1:10" x14ac:dyDescent="0.3">
      <c r="A25" s="149">
        <f t="shared" si="1"/>
        <v>15</v>
      </c>
      <c r="B25" s="403"/>
      <c r="C25" s="404"/>
      <c r="D25" s="405"/>
      <c r="J25" s="290"/>
    </row>
    <row r="26" spans="1:10" x14ac:dyDescent="0.3">
      <c r="A26" s="287"/>
      <c r="B26" s="288"/>
      <c r="C26" s="288"/>
      <c r="D26" s="289"/>
    </row>
    <row r="27" spans="1:10" x14ac:dyDescent="0.3">
      <c r="A27" s="412" t="s">
        <v>443</v>
      </c>
      <c r="B27" s="413"/>
      <c r="C27" s="413"/>
      <c r="D27" s="414"/>
    </row>
    <row r="28" spans="1:10" x14ac:dyDescent="0.3">
      <c r="A28" s="149" t="s">
        <v>483</v>
      </c>
      <c r="B28" s="150" t="s">
        <v>484</v>
      </c>
      <c r="C28" s="415" t="s">
        <v>76</v>
      </c>
      <c r="D28" s="416"/>
    </row>
    <row r="29" spans="1:10" x14ac:dyDescent="0.3">
      <c r="A29" s="292" t="s">
        <v>110</v>
      </c>
      <c r="B29" s="47"/>
      <c r="C29" s="406"/>
      <c r="D29" s="407"/>
    </row>
    <row r="30" spans="1:10" x14ac:dyDescent="0.3">
      <c r="A30" s="292"/>
      <c r="B30" s="47"/>
      <c r="C30" s="406"/>
      <c r="D30" s="407"/>
    </row>
    <row r="31" spans="1:10" x14ac:dyDescent="0.3">
      <c r="A31" s="292"/>
      <c r="B31" s="47"/>
      <c r="C31" s="406"/>
      <c r="D31" s="407"/>
    </row>
    <row r="32" spans="1:10" x14ac:dyDescent="0.3">
      <c r="A32" s="292"/>
      <c r="B32" s="47"/>
      <c r="C32" s="406"/>
      <c r="D32" s="407"/>
    </row>
    <row r="33" spans="1:4" x14ac:dyDescent="0.3">
      <c r="A33" s="292"/>
      <c r="B33" s="47"/>
      <c r="C33" s="406"/>
      <c r="D33" s="407"/>
    </row>
    <row r="34" spans="1:4" x14ac:dyDescent="0.3">
      <c r="A34" s="292"/>
      <c r="B34" s="47"/>
      <c r="C34" s="406"/>
      <c r="D34" s="407"/>
    </row>
    <row r="35" spans="1:4" x14ac:dyDescent="0.3">
      <c r="A35" s="292"/>
      <c r="B35" s="47"/>
      <c r="C35" s="406"/>
      <c r="D35" s="407"/>
    </row>
    <row r="36" spans="1:4" x14ac:dyDescent="0.3">
      <c r="A36" s="292"/>
      <c r="B36" s="47"/>
      <c r="C36" s="406"/>
      <c r="D36" s="407"/>
    </row>
    <row r="37" spans="1:4" x14ac:dyDescent="0.3">
      <c r="A37" s="292"/>
      <c r="B37" s="47"/>
      <c r="C37" s="406"/>
      <c r="D37" s="407"/>
    </row>
    <row r="38" spans="1:4" x14ac:dyDescent="0.3">
      <c r="A38" s="292"/>
      <c r="B38" s="47"/>
      <c r="C38" s="406"/>
      <c r="D38" s="407"/>
    </row>
    <row r="39" spans="1:4" x14ac:dyDescent="0.3">
      <c r="A39" s="292"/>
      <c r="B39" s="47"/>
      <c r="C39" s="406"/>
      <c r="D39" s="407"/>
    </row>
    <row r="40" spans="1:4" x14ac:dyDescent="0.3">
      <c r="A40" s="292"/>
      <c r="B40" s="47"/>
      <c r="C40" s="406"/>
      <c r="D40" s="407"/>
    </row>
    <row r="41" spans="1:4" x14ac:dyDescent="0.3">
      <c r="A41" s="292"/>
      <c r="B41" s="47"/>
      <c r="C41" s="406"/>
      <c r="D41" s="407"/>
    </row>
    <row r="42" spans="1:4" x14ac:dyDescent="0.3">
      <c r="A42" s="292"/>
      <c r="B42" s="47"/>
      <c r="C42" s="406"/>
      <c r="D42" s="407"/>
    </row>
    <row r="43" spans="1:4" x14ac:dyDescent="0.3">
      <c r="A43" s="287"/>
      <c r="B43" s="288"/>
      <c r="C43" s="288"/>
      <c r="D43" s="289"/>
    </row>
    <row r="44" spans="1:4" x14ac:dyDescent="0.3">
      <c r="A44" s="292">
        <v>5</v>
      </c>
      <c r="B44" s="47"/>
      <c r="C44" s="285"/>
      <c r="D44" s="286"/>
    </row>
    <row r="45" spans="1:4" x14ac:dyDescent="0.3">
      <c r="A45" s="292">
        <v>4</v>
      </c>
      <c r="B45" s="47"/>
      <c r="C45" s="293"/>
      <c r="D45" s="294"/>
    </row>
    <row r="46" spans="1:4" x14ac:dyDescent="0.3">
      <c r="A46" s="292">
        <v>3</v>
      </c>
      <c r="B46" s="47"/>
      <c r="C46" s="293"/>
      <c r="D46" s="294"/>
    </row>
    <row r="47" spans="1:4" x14ac:dyDescent="0.3">
      <c r="A47" s="292">
        <v>2</v>
      </c>
      <c r="B47" s="47"/>
      <c r="C47" s="293"/>
      <c r="D47" s="294"/>
    </row>
    <row r="48" spans="1:4" x14ac:dyDescent="0.3">
      <c r="A48" s="292">
        <v>1</v>
      </c>
      <c r="B48" s="47"/>
      <c r="C48" s="293"/>
      <c r="D48" s="294"/>
    </row>
    <row r="49" spans="1:4" x14ac:dyDescent="0.3">
      <c r="A49" s="292">
        <v>0</v>
      </c>
      <c r="B49" s="47" t="s">
        <v>116</v>
      </c>
      <c r="C49" s="293"/>
      <c r="D49" s="294"/>
    </row>
    <row r="50" spans="1:4" x14ac:dyDescent="0.3">
      <c r="A50" s="149" t="s">
        <v>111</v>
      </c>
      <c r="B50" s="150" t="s">
        <v>76</v>
      </c>
      <c r="C50" s="150" t="s">
        <v>485</v>
      </c>
      <c r="D50" s="151" t="s">
        <v>486</v>
      </c>
    </row>
    <row r="51" spans="1:4" ht="13.8" thickBot="1" x14ac:dyDescent="0.35">
      <c r="A51" s="295"/>
      <c r="B51" s="296"/>
      <c r="C51" s="296"/>
      <c r="D51" s="297"/>
    </row>
    <row r="52" spans="1:4" x14ac:dyDescent="0.3">
      <c r="A52" s="384" t="str">
        <f ca="1">CELL("filename")</f>
        <v>C:\Users\mrego\Desktop\RCG Change Request Files\ID98\[RE-04 LCE FMEA EMP Master Template Rev 7.4.xlsx]E-FF Matrix</v>
      </c>
      <c r="B52" s="384"/>
      <c r="C52" s="384"/>
      <c r="D52" s="384"/>
    </row>
  </sheetData>
  <mergeCells count="37">
    <mergeCell ref="C33:D33"/>
    <mergeCell ref="B24:D24"/>
    <mergeCell ref="B25:D25"/>
    <mergeCell ref="A27:D27"/>
    <mergeCell ref="C29:D29"/>
    <mergeCell ref="C30:D30"/>
    <mergeCell ref="C31:D31"/>
    <mergeCell ref="C32:D32"/>
    <mergeCell ref="C28:D28"/>
    <mergeCell ref="C42:D42"/>
    <mergeCell ref="C34:D34"/>
    <mergeCell ref="C35:D35"/>
    <mergeCell ref="C36:D36"/>
    <mergeCell ref="C37:D37"/>
    <mergeCell ref="C38:D38"/>
    <mergeCell ref="C39:D39"/>
    <mergeCell ref="A1:D1"/>
    <mergeCell ref="B19:D19"/>
    <mergeCell ref="B21:D21"/>
    <mergeCell ref="B20:D20"/>
    <mergeCell ref="F9:K9"/>
    <mergeCell ref="A52:D52"/>
    <mergeCell ref="A3:D3"/>
    <mergeCell ref="B8:D8"/>
    <mergeCell ref="A2:D2"/>
    <mergeCell ref="B6:D6"/>
    <mergeCell ref="A7:B7"/>
    <mergeCell ref="C7:D7"/>
    <mergeCell ref="A10:D10"/>
    <mergeCell ref="B11:D11"/>
    <mergeCell ref="B13:D13"/>
    <mergeCell ref="B14:D14"/>
    <mergeCell ref="B16:D16"/>
    <mergeCell ref="B17:D17"/>
    <mergeCell ref="B18:D18"/>
    <mergeCell ref="C40:D40"/>
    <mergeCell ref="C41:D41"/>
  </mergeCells>
  <printOptions horizontalCentered="1"/>
  <pageMargins left="0.7" right="0.7" top="1" bottom="0.75" header="0.3" footer="0.3"/>
  <pageSetup scale="88" orientation="portrait" horizontalDpi="1200" verticalDpi="1200" r:id="rId1"/>
  <headerFooter>
    <oddHeader>&amp;L&amp;G&amp;C&amp;"-,Bold"&amp;24COVER SHEET</oddHeader>
    <oddFooter>&amp;L&amp;9© Life Cycle Engineering         &amp;C&amp;9Page &amp;P of &amp;N        &amp;R&amp;9Rev 7.4</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9"/>
  <sheetViews>
    <sheetView showGridLines="0" zoomScale="110" zoomScaleNormal="110" workbookViewId="0">
      <selection activeCell="A3" sqref="A3:D3"/>
    </sheetView>
  </sheetViews>
  <sheetFormatPr defaultRowHeight="14.4" x14ac:dyDescent="0.3"/>
  <cols>
    <col min="2" max="2" width="23" customWidth="1"/>
    <col min="3" max="3" width="52.44140625" customWidth="1"/>
    <col min="5" max="5" width="6.109375" customWidth="1"/>
    <col min="6" max="6" width="7.6640625" customWidth="1"/>
    <col min="7" max="7" width="17.88671875" customWidth="1"/>
    <col min="8" max="8" width="21.44140625" customWidth="1"/>
    <col min="9" max="9" width="28.88671875" customWidth="1"/>
    <col min="10" max="10" width="26.44140625" customWidth="1"/>
  </cols>
  <sheetData>
    <row r="2" spans="1:10" ht="14.4" customHeight="1" x14ac:dyDescent="0.3">
      <c r="A2" s="525" t="s">
        <v>471</v>
      </c>
      <c r="B2" s="525"/>
      <c r="C2" s="525"/>
      <c r="E2" s="525" t="s">
        <v>471</v>
      </c>
      <c r="F2" s="525"/>
      <c r="G2" s="525"/>
      <c r="H2" s="525"/>
      <c r="I2" s="525"/>
      <c r="J2" s="525"/>
    </row>
    <row r="3" spans="1:10" x14ac:dyDescent="0.3">
      <c r="A3" s="11" t="s">
        <v>466</v>
      </c>
      <c r="B3" s="11" t="s">
        <v>467</v>
      </c>
      <c r="C3" s="11" t="s">
        <v>468</v>
      </c>
      <c r="E3" s="11" t="s">
        <v>558</v>
      </c>
      <c r="F3" s="11" t="s">
        <v>552</v>
      </c>
      <c r="G3" s="11" t="s">
        <v>536</v>
      </c>
      <c r="H3" s="11" t="s">
        <v>563</v>
      </c>
      <c r="I3" s="11" t="s">
        <v>564</v>
      </c>
      <c r="J3" s="11" t="s">
        <v>565</v>
      </c>
    </row>
    <row r="4" spans="1:10" ht="34.799999999999997" x14ac:dyDescent="0.3">
      <c r="A4" s="96">
        <v>10</v>
      </c>
      <c r="B4" s="13" t="s">
        <v>454</v>
      </c>
      <c r="C4" s="12" t="s">
        <v>436</v>
      </c>
      <c r="E4" s="530">
        <v>10</v>
      </c>
      <c r="F4" s="526" t="s">
        <v>553</v>
      </c>
      <c r="G4" s="528" t="s">
        <v>537</v>
      </c>
      <c r="H4" s="526" t="s">
        <v>542</v>
      </c>
      <c r="I4" s="526" t="s">
        <v>559</v>
      </c>
      <c r="J4" s="526" t="s">
        <v>547</v>
      </c>
    </row>
    <row r="5" spans="1:10" ht="34.799999999999997" x14ac:dyDescent="0.3">
      <c r="A5" s="97">
        <v>9</v>
      </c>
      <c r="B5" s="15" t="s">
        <v>455</v>
      </c>
      <c r="C5" s="14" t="s">
        <v>437</v>
      </c>
      <c r="E5" s="531"/>
      <c r="F5" s="527"/>
      <c r="G5" s="529"/>
      <c r="H5" s="527"/>
      <c r="I5" s="527"/>
      <c r="J5" s="527"/>
    </row>
    <row r="6" spans="1:10" ht="26.4" customHeight="1" x14ac:dyDescent="0.3">
      <c r="A6" s="96">
        <v>8</v>
      </c>
      <c r="B6" s="13" t="s">
        <v>7</v>
      </c>
      <c r="C6" s="12" t="s">
        <v>8</v>
      </c>
      <c r="E6" s="530">
        <v>8</v>
      </c>
      <c r="F6" s="526" t="s">
        <v>554</v>
      </c>
      <c r="G6" s="526" t="s">
        <v>538</v>
      </c>
      <c r="H6" s="526" t="s">
        <v>543</v>
      </c>
      <c r="I6" s="526" t="s">
        <v>560</v>
      </c>
      <c r="J6" s="526" t="s">
        <v>548</v>
      </c>
    </row>
    <row r="7" spans="1:10" ht="22.8" x14ac:dyDescent="0.3">
      <c r="A7" s="97">
        <v>7</v>
      </c>
      <c r="B7" s="15" t="s">
        <v>9</v>
      </c>
      <c r="C7" s="14" t="s">
        <v>10</v>
      </c>
      <c r="E7" s="531"/>
      <c r="F7" s="527"/>
      <c r="G7" s="529"/>
      <c r="H7" s="529"/>
      <c r="I7" s="527"/>
      <c r="J7" s="527"/>
    </row>
    <row r="8" spans="1:10" ht="22.8" x14ac:dyDescent="0.3">
      <c r="A8" s="96">
        <v>6</v>
      </c>
      <c r="B8" s="13" t="s">
        <v>11</v>
      </c>
      <c r="C8" s="12" t="s">
        <v>577</v>
      </c>
      <c r="E8" s="530">
        <v>6</v>
      </c>
      <c r="F8" s="526" t="s">
        <v>555</v>
      </c>
      <c r="G8" s="526" t="s">
        <v>539</v>
      </c>
      <c r="H8" s="526" t="s">
        <v>544</v>
      </c>
      <c r="I8" s="526" t="s">
        <v>546</v>
      </c>
      <c r="J8" s="526" t="s">
        <v>549</v>
      </c>
    </row>
    <row r="9" spans="1:10" ht="22.8" x14ac:dyDescent="0.3">
      <c r="A9" s="97">
        <v>5</v>
      </c>
      <c r="B9" s="15" t="s">
        <v>12</v>
      </c>
      <c r="C9" s="14" t="s">
        <v>578</v>
      </c>
      <c r="E9" s="531"/>
      <c r="F9" s="527"/>
      <c r="G9" s="529"/>
      <c r="H9" s="529"/>
      <c r="I9" s="527"/>
      <c r="J9" s="527"/>
    </row>
    <row r="10" spans="1:10" ht="19.95" customHeight="1" x14ac:dyDescent="0.3">
      <c r="A10" s="96">
        <v>4</v>
      </c>
      <c r="B10" s="13" t="s">
        <v>13</v>
      </c>
      <c r="C10" s="12" t="s">
        <v>14</v>
      </c>
      <c r="E10" s="530">
        <v>4</v>
      </c>
      <c r="F10" s="526" t="s">
        <v>556</v>
      </c>
      <c r="G10" s="526" t="s">
        <v>540</v>
      </c>
      <c r="H10" s="528" t="s">
        <v>545</v>
      </c>
      <c r="I10" s="526" t="s">
        <v>561</v>
      </c>
      <c r="J10" s="526" t="s">
        <v>550</v>
      </c>
    </row>
    <row r="11" spans="1:10" ht="26.4" customHeight="1" x14ac:dyDescent="0.3">
      <c r="A11" s="97">
        <v>3</v>
      </c>
      <c r="B11" s="15" t="s">
        <v>15</v>
      </c>
      <c r="C11" s="14" t="s">
        <v>579</v>
      </c>
      <c r="E11" s="531"/>
      <c r="F11" s="527"/>
      <c r="G11" s="529"/>
      <c r="H11" s="529"/>
      <c r="I11" s="527"/>
      <c r="J11" s="527"/>
    </row>
    <row r="12" spans="1:10" ht="22.8" x14ac:dyDescent="0.3">
      <c r="A12" s="96">
        <v>2</v>
      </c>
      <c r="B12" s="13" t="s">
        <v>16</v>
      </c>
      <c r="C12" s="12" t="s">
        <v>580</v>
      </c>
      <c r="E12" s="530">
        <v>2</v>
      </c>
      <c r="F12" s="526" t="s">
        <v>557</v>
      </c>
      <c r="G12" s="528" t="s">
        <v>541</v>
      </c>
      <c r="H12" s="528" t="s">
        <v>541</v>
      </c>
      <c r="I12" s="526" t="s">
        <v>562</v>
      </c>
      <c r="J12" s="526" t="s">
        <v>551</v>
      </c>
    </row>
    <row r="13" spans="1:10" ht="24" customHeight="1" x14ac:dyDescent="0.3">
      <c r="A13" s="97">
        <v>1</v>
      </c>
      <c r="B13" s="15" t="s">
        <v>17</v>
      </c>
      <c r="C13" s="14" t="s">
        <v>581</v>
      </c>
      <c r="E13" s="531"/>
      <c r="F13" s="527"/>
      <c r="G13" s="529"/>
      <c r="H13" s="529"/>
      <c r="I13" s="527"/>
      <c r="J13" s="527"/>
    </row>
    <row r="15" spans="1:10" x14ac:dyDescent="0.3">
      <c r="A15" s="532" t="s">
        <v>472</v>
      </c>
      <c r="B15" s="532"/>
      <c r="C15" s="532"/>
    </row>
    <row r="16" spans="1:10" x14ac:dyDescent="0.3">
      <c r="A16" s="11" t="s">
        <v>466</v>
      </c>
      <c r="B16" s="11" t="s">
        <v>469</v>
      </c>
      <c r="C16" s="11" t="s">
        <v>470</v>
      </c>
    </row>
    <row r="17" spans="1:3" x14ac:dyDescent="0.3">
      <c r="A17" s="155">
        <v>10</v>
      </c>
      <c r="B17" s="17" t="s">
        <v>18</v>
      </c>
      <c r="C17" s="533" t="s">
        <v>19</v>
      </c>
    </row>
    <row r="18" spans="1:3" x14ac:dyDescent="0.3">
      <c r="A18" s="97">
        <v>9</v>
      </c>
      <c r="B18" s="15" t="s">
        <v>20</v>
      </c>
      <c r="C18" s="534"/>
    </row>
    <row r="19" spans="1:3" x14ac:dyDescent="0.3">
      <c r="A19" s="155">
        <v>8</v>
      </c>
      <c r="B19" s="17" t="s">
        <v>21</v>
      </c>
      <c r="C19" s="533" t="s">
        <v>22</v>
      </c>
    </row>
    <row r="20" spans="1:3" x14ac:dyDescent="0.3">
      <c r="A20" s="97">
        <v>7</v>
      </c>
      <c r="B20" s="15" t="s">
        <v>23</v>
      </c>
      <c r="C20" s="534"/>
    </row>
    <row r="21" spans="1:3" x14ac:dyDescent="0.3">
      <c r="A21" s="155">
        <v>6</v>
      </c>
      <c r="B21" s="17" t="s">
        <v>24</v>
      </c>
      <c r="C21" s="533" t="s">
        <v>25</v>
      </c>
    </row>
    <row r="22" spans="1:3" x14ac:dyDescent="0.3">
      <c r="A22" s="97">
        <v>5</v>
      </c>
      <c r="B22" s="15" t="s">
        <v>26</v>
      </c>
      <c r="C22" s="535"/>
    </row>
    <row r="23" spans="1:3" x14ac:dyDescent="0.3">
      <c r="A23" s="155">
        <v>4</v>
      </c>
      <c r="B23" s="17" t="s">
        <v>27</v>
      </c>
      <c r="C23" s="534"/>
    </row>
    <row r="24" spans="1:3" x14ac:dyDescent="0.3">
      <c r="A24" s="97">
        <v>3</v>
      </c>
      <c r="B24" s="15" t="s">
        <v>28</v>
      </c>
      <c r="C24" s="533" t="s">
        <v>29</v>
      </c>
    </row>
    <row r="25" spans="1:3" x14ac:dyDescent="0.3">
      <c r="A25" s="155">
        <v>2</v>
      </c>
      <c r="B25" s="17" t="s">
        <v>30</v>
      </c>
      <c r="C25" s="534"/>
    </row>
    <row r="26" spans="1:3" x14ac:dyDescent="0.3">
      <c r="A26" s="97">
        <v>1</v>
      </c>
      <c r="B26" s="95" t="s">
        <v>31</v>
      </c>
      <c r="C26" s="155" t="s">
        <v>32</v>
      </c>
    </row>
    <row r="28" spans="1:3" x14ac:dyDescent="0.3">
      <c r="A28" s="536" t="s">
        <v>475</v>
      </c>
      <c r="B28" s="536"/>
      <c r="C28" s="536"/>
    </row>
    <row r="29" spans="1:3" x14ac:dyDescent="0.3">
      <c r="A29" s="11" t="s">
        <v>466</v>
      </c>
      <c r="B29" s="11" t="s">
        <v>473</v>
      </c>
      <c r="C29" s="11" t="s">
        <v>474</v>
      </c>
    </row>
    <row r="30" spans="1:3" ht="23.4" x14ac:dyDescent="0.3">
      <c r="A30" s="100">
        <v>10</v>
      </c>
      <c r="B30" s="98" t="s">
        <v>571</v>
      </c>
      <c r="C30" s="18" t="s">
        <v>428</v>
      </c>
    </row>
    <row r="31" spans="1:3" ht="24" x14ac:dyDescent="0.3">
      <c r="A31" s="100">
        <v>9</v>
      </c>
      <c r="B31" s="99" t="s">
        <v>572</v>
      </c>
      <c r="C31" s="19" t="s">
        <v>33</v>
      </c>
    </row>
    <row r="32" spans="1:3" ht="24" x14ac:dyDescent="0.3">
      <c r="A32" s="100">
        <v>8</v>
      </c>
      <c r="B32" s="98" t="s">
        <v>456</v>
      </c>
      <c r="C32" s="18" t="s">
        <v>429</v>
      </c>
    </row>
    <row r="33" spans="1:3" ht="24" x14ac:dyDescent="0.3">
      <c r="A33" s="101">
        <v>7</v>
      </c>
      <c r="B33" s="99" t="s">
        <v>457</v>
      </c>
      <c r="C33" s="19" t="s">
        <v>430</v>
      </c>
    </row>
    <row r="34" spans="1:3" ht="36" x14ac:dyDescent="0.3">
      <c r="A34" s="101">
        <v>6</v>
      </c>
      <c r="B34" s="98" t="s">
        <v>458</v>
      </c>
      <c r="C34" s="18" t="s">
        <v>573</v>
      </c>
    </row>
    <row r="35" spans="1:3" ht="36" x14ac:dyDescent="0.3">
      <c r="A35" s="103">
        <v>5</v>
      </c>
      <c r="B35" s="99" t="s">
        <v>459</v>
      </c>
      <c r="C35" s="19" t="s">
        <v>431</v>
      </c>
    </row>
    <row r="36" spans="1:3" ht="36" x14ac:dyDescent="0.3">
      <c r="A36" s="103">
        <v>4</v>
      </c>
      <c r="B36" s="98" t="s">
        <v>460</v>
      </c>
      <c r="C36" s="18" t="s">
        <v>432</v>
      </c>
    </row>
    <row r="37" spans="1:3" ht="35.4" x14ac:dyDescent="0.3">
      <c r="A37" s="102">
        <v>3</v>
      </c>
      <c r="B37" s="99" t="s">
        <v>461</v>
      </c>
      <c r="C37" s="14" t="s">
        <v>433</v>
      </c>
    </row>
    <row r="38" spans="1:3" ht="35.4" x14ac:dyDescent="0.3">
      <c r="A38" s="102">
        <v>2</v>
      </c>
      <c r="B38" s="98" t="s">
        <v>462</v>
      </c>
      <c r="C38" s="12" t="s">
        <v>434</v>
      </c>
    </row>
    <row r="39" spans="1:3" ht="35.4" x14ac:dyDescent="0.3">
      <c r="A39" s="102">
        <v>1</v>
      </c>
      <c r="B39" s="99" t="s">
        <v>463</v>
      </c>
      <c r="C39" s="14" t="s">
        <v>435</v>
      </c>
    </row>
  </sheetData>
  <mergeCells count="38">
    <mergeCell ref="F8:F9"/>
    <mergeCell ref="E8:E9"/>
    <mergeCell ref="G6:G7"/>
    <mergeCell ref="H6:H7"/>
    <mergeCell ref="I6:I7"/>
    <mergeCell ref="G8:G9"/>
    <mergeCell ref="G10:G11"/>
    <mergeCell ref="G12:G13"/>
    <mergeCell ref="H8:H9"/>
    <mergeCell ref="I8:I9"/>
    <mergeCell ref="J8:J9"/>
    <mergeCell ref="H10:H11"/>
    <mergeCell ref="I10:I11"/>
    <mergeCell ref="J10:J11"/>
    <mergeCell ref="H12:H13"/>
    <mergeCell ref="I12:I13"/>
    <mergeCell ref="J12:J13"/>
    <mergeCell ref="F10:F11"/>
    <mergeCell ref="E10:E11"/>
    <mergeCell ref="E12:E13"/>
    <mergeCell ref="C24:C25"/>
    <mergeCell ref="A28:C28"/>
    <mergeCell ref="F12:F13"/>
    <mergeCell ref="A2:C2"/>
    <mergeCell ref="A15:C15"/>
    <mergeCell ref="C17:C18"/>
    <mergeCell ref="C19:C20"/>
    <mergeCell ref="C21:C23"/>
    <mergeCell ref="E2:J2"/>
    <mergeCell ref="F4:F5"/>
    <mergeCell ref="F6:F7"/>
    <mergeCell ref="G4:G5"/>
    <mergeCell ref="H4:H5"/>
    <mergeCell ref="I4:I5"/>
    <mergeCell ref="J4:J5"/>
    <mergeCell ref="E4:E5"/>
    <mergeCell ref="E6:E7"/>
    <mergeCell ref="J6:J7"/>
  </mergeCells>
  <printOptions horizontalCentered="1"/>
  <pageMargins left="0.7" right="0.7" top="1" bottom="0.75" header="0.3" footer="0.3"/>
  <pageSetup scale="45" orientation="portrait" horizontalDpi="1200" verticalDpi="1200" r:id="rId1"/>
  <headerFooter>
    <oddHeader>&amp;L&amp;G&amp;C&amp;"-,Bold"&amp;24COVER SHEET</oddHeader>
    <oddFooter>&amp;L&amp;9© Life Cycle Engineering         &amp;C&amp;9Page &amp;P of &amp;N        &amp;R&amp;9Rev 7.4</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89"/>
  <sheetViews>
    <sheetView showGridLines="0" workbookViewId="0">
      <selection activeCell="A3" sqref="A3:D3"/>
    </sheetView>
  </sheetViews>
  <sheetFormatPr defaultRowHeight="14.4" x14ac:dyDescent="0.3"/>
  <cols>
    <col min="1" max="1" width="15.44140625" customWidth="1"/>
    <col min="10" max="10" width="17.33203125" customWidth="1"/>
  </cols>
  <sheetData>
    <row r="1" spans="1:37" ht="17.399999999999999" x14ac:dyDescent="0.3">
      <c r="A1" s="121" t="s">
        <v>519</v>
      </c>
      <c r="B1" s="122"/>
      <c r="C1" s="122"/>
      <c r="D1" s="122"/>
      <c r="E1" s="122"/>
      <c r="F1" s="122"/>
      <c r="G1" s="122"/>
      <c r="H1" s="122"/>
      <c r="I1" s="123"/>
      <c r="J1" s="121" t="s">
        <v>520</v>
      </c>
      <c r="K1" s="122"/>
      <c r="L1" s="122"/>
      <c r="M1" s="122"/>
      <c r="N1" s="122"/>
      <c r="O1" s="122"/>
      <c r="P1" s="122"/>
      <c r="Q1" s="124"/>
      <c r="R1" s="123"/>
      <c r="S1" s="123"/>
      <c r="T1" s="123"/>
      <c r="U1" s="123"/>
      <c r="V1" s="123"/>
      <c r="W1" s="123"/>
      <c r="X1" s="123"/>
      <c r="Y1" s="123"/>
      <c r="Z1" s="123"/>
      <c r="AA1" s="123"/>
      <c r="AB1" s="123"/>
      <c r="AC1" s="123"/>
      <c r="AD1" s="123"/>
      <c r="AE1" s="123"/>
      <c r="AF1" s="123"/>
      <c r="AG1" s="123"/>
      <c r="AH1" s="123"/>
      <c r="AI1" s="123"/>
      <c r="AJ1" s="123"/>
      <c r="AK1" s="123"/>
    </row>
    <row r="2" spans="1:37" ht="17.399999999999999" x14ac:dyDescent="0.3">
      <c r="A2" s="121" t="s">
        <v>521</v>
      </c>
      <c r="B2" s="122"/>
      <c r="C2" s="122"/>
      <c r="D2" s="122"/>
      <c r="E2" s="122"/>
      <c r="F2" s="122"/>
      <c r="G2" s="122"/>
      <c r="H2" s="124"/>
      <c r="I2" s="123"/>
      <c r="J2" s="121" t="s">
        <v>522</v>
      </c>
      <c r="K2" s="122"/>
      <c r="L2" s="122"/>
      <c r="M2" s="122"/>
      <c r="N2" s="122"/>
      <c r="O2" s="122"/>
      <c r="P2" s="124"/>
      <c r="Q2" s="123"/>
      <c r="R2" s="123"/>
      <c r="S2" s="123"/>
      <c r="T2" s="123"/>
      <c r="U2" s="123"/>
      <c r="V2" s="123"/>
      <c r="W2" s="123"/>
      <c r="X2" s="123"/>
      <c r="Y2" s="123"/>
      <c r="Z2" s="123"/>
      <c r="AA2" s="123"/>
      <c r="AB2" s="123"/>
      <c r="AC2" s="123"/>
      <c r="AD2" s="123"/>
      <c r="AE2" s="123"/>
      <c r="AF2" s="123"/>
      <c r="AG2" s="123"/>
      <c r="AH2" s="123"/>
      <c r="AI2" s="123"/>
      <c r="AJ2" s="123"/>
      <c r="AK2" s="123"/>
    </row>
    <row r="3" spans="1:37" ht="17.399999999999999" x14ac:dyDescent="0.3">
      <c r="A3" s="122"/>
      <c r="B3" s="122"/>
      <c r="C3" s="122"/>
      <c r="D3" s="122"/>
      <c r="E3" s="122"/>
      <c r="F3" s="122"/>
      <c r="G3" s="122"/>
      <c r="H3" s="122"/>
      <c r="I3" s="123"/>
      <c r="J3" s="122"/>
      <c r="K3" s="122"/>
      <c r="L3" s="122"/>
      <c r="M3" s="122"/>
      <c r="N3" s="122"/>
      <c r="O3" s="122"/>
      <c r="P3" s="122"/>
      <c r="Q3" s="124"/>
      <c r="R3" s="123"/>
      <c r="S3" s="123"/>
      <c r="T3" s="123"/>
      <c r="U3" s="123"/>
      <c r="V3" s="123"/>
      <c r="W3" s="123"/>
      <c r="X3" s="123"/>
      <c r="Y3" s="123"/>
      <c r="Z3" s="123"/>
      <c r="AA3" s="123"/>
      <c r="AB3" s="123"/>
      <c r="AC3" s="123"/>
      <c r="AD3" s="123"/>
      <c r="AE3" s="123"/>
      <c r="AF3" s="123"/>
      <c r="AG3" s="123"/>
      <c r="AH3" s="123"/>
      <c r="AI3" s="123"/>
      <c r="AJ3" s="123"/>
      <c r="AK3" s="123"/>
    </row>
    <row r="4" spans="1:37" ht="17.399999999999999" x14ac:dyDescent="0.3">
      <c r="A4" s="122"/>
      <c r="B4" s="122"/>
      <c r="C4" s="537" t="s">
        <v>523</v>
      </c>
      <c r="D4" s="537"/>
      <c r="E4" s="537"/>
      <c r="F4" s="537"/>
      <c r="G4" s="537"/>
      <c r="H4" s="122"/>
      <c r="I4" s="123"/>
      <c r="J4" s="122"/>
      <c r="K4" s="122"/>
      <c r="L4" s="537" t="s">
        <v>524</v>
      </c>
      <c r="M4" s="537"/>
      <c r="N4" s="537"/>
      <c r="O4" s="537"/>
      <c r="P4" s="537"/>
      <c r="Q4" s="124"/>
      <c r="R4" s="123"/>
      <c r="S4" s="123"/>
      <c r="T4" s="123"/>
      <c r="U4" s="123"/>
      <c r="V4" s="123"/>
      <c r="W4" s="123"/>
      <c r="X4" s="123"/>
      <c r="Y4" s="123"/>
      <c r="Z4" s="123"/>
      <c r="AA4" s="123"/>
      <c r="AB4" s="123"/>
      <c r="AC4" s="123"/>
      <c r="AD4" s="123"/>
      <c r="AE4" s="123"/>
      <c r="AF4" s="123"/>
      <c r="AG4" s="123"/>
      <c r="AH4" s="123"/>
      <c r="AI4" s="123"/>
      <c r="AJ4" s="123"/>
      <c r="AK4" s="123"/>
    </row>
    <row r="5" spans="1:37" ht="17.399999999999999" x14ac:dyDescent="0.3">
      <c r="A5" s="122"/>
      <c r="B5" s="122"/>
      <c r="C5" s="125">
        <v>2</v>
      </c>
      <c r="D5" s="125">
        <v>4</v>
      </c>
      <c r="E5" s="125">
        <v>6</v>
      </c>
      <c r="F5" s="125">
        <v>8</v>
      </c>
      <c r="G5" s="125">
        <v>10</v>
      </c>
      <c r="H5" s="122"/>
      <c r="I5" s="123"/>
      <c r="J5" s="122"/>
      <c r="K5" s="122"/>
      <c r="L5" s="125">
        <v>2</v>
      </c>
      <c r="M5" s="125">
        <v>4</v>
      </c>
      <c r="N5" s="125">
        <v>6</v>
      </c>
      <c r="O5" s="125">
        <v>8</v>
      </c>
      <c r="P5" s="125">
        <v>10</v>
      </c>
      <c r="Q5" s="124"/>
      <c r="R5" s="123"/>
      <c r="S5" s="123"/>
      <c r="T5" s="123"/>
      <c r="U5" s="123"/>
      <c r="V5" s="123"/>
      <c r="W5" s="123"/>
      <c r="X5" s="123"/>
      <c r="Y5" s="123"/>
      <c r="Z5" s="123"/>
      <c r="AA5" s="123"/>
      <c r="AB5" s="123"/>
      <c r="AC5" s="123"/>
      <c r="AD5" s="123"/>
      <c r="AE5" s="123"/>
      <c r="AF5" s="123"/>
      <c r="AG5" s="123"/>
      <c r="AH5" s="123"/>
      <c r="AI5" s="123"/>
      <c r="AJ5" s="123"/>
      <c r="AK5" s="123"/>
    </row>
    <row r="6" spans="1:37" ht="17.399999999999999" x14ac:dyDescent="0.3">
      <c r="A6" s="538" t="s">
        <v>525</v>
      </c>
      <c r="B6" s="125">
        <v>10</v>
      </c>
      <c r="C6" s="126">
        <v>20</v>
      </c>
      <c r="D6" s="127">
        <v>40</v>
      </c>
      <c r="E6" s="127">
        <v>60</v>
      </c>
      <c r="F6" s="127">
        <v>80</v>
      </c>
      <c r="G6" s="127">
        <v>100</v>
      </c>
      <c r="H6" s="122"/>
      <c r="I6" s="123"/>
      <c r="J6" s="539" t="s">
        <v>535</v>
      </c>
      <c r="K6" s="125">
        <v>100</v>
      </c>
      <c r="L6" s="127">
        <v>200</v>
      </c>
      <c r="M6" s="127">
        <v>400</v>
      </c>
      <c r="N6" s="127">
        <v>600</v>
      </c>
      <c r="O6" s="127">
        <v>800</v>
      </c>
      <c r="P6" s="127">
        <v>1000</v>
      </c>
      <c r="Q6" s="124"/>
      <c r="R6" s="123"/>
      <c r="S6" s="123"/>
      <c r="T6" s="123"/>
      <c r="U6" s="123"/>
      <c r="V6" s="123"/>
      <c r="W6" s="123"/>
      <c r="X6" s="123"/>
      <c r="Y6" s="123"/>
      <c r="Z6" s="123"/>
      <c r="AA6" s="123"/>
      <c r="AB6" s="123"/>
      <c r="AC6" s="123"/>
      <c r="AD6" s="123"/>
      <c r="AE6" s="123"/>
      <c r="AF6" s="123"/>
      <c r="AG6" s="123"/>
      <c r="AH6" s="123"/>
      <c r="AI6" s="123"/>
      <c r="AJ6" s="123"/>
      <c r="AK6" s="123"/>
    </row>
    <row r="7" spans="1:37" ht="17.399999999999999" x14ac:dyDescent="0.3">
      <c r="A7" s="538"/>
      <c r="B7" s="125">
        <v>8</v>
      </c>
      <c r="C7" s="126">
        <v>16</v>
      </c>
      <c r="D7" s="126">
        <v>32</v>
      </c>
      <c r="E7" s="127">
        <v>48</v>
      </c>
      <c r="F7" s="127">
        <v>64</v>
      </c>
      <c r="G7" s="127">
        <v>80</v>
      </c>
      <c r="H7" s="122"/>
      <c r="I7" s="123"/>
      <c r="J7" s="539"/>
      <c r="K7" s="125">
        <v>80</v>
      </c>
      <c r="L7" s="126">
        <v>160</v>
      </c>
      <c r="M7" s="127">
        <v>320</v>
      </c>
      <c r="N7" s="127">
        <v>480</v>
      </c>
      <c r="O7" s="127">
        <v>640</v>
      </c>
      <c r="P7" s="127">
        <v>800</v>
      </c>
      <c r="Q7" s="124"/>
      <c r="R7" s="123"/>
      <c r="S7" s="123"/>
      <c r="T7" s="123"/>
      <c r="U7" s="123"/>
      <c r="V7" s="123"/>
      <c r="W7" s="123"/>
      <c r="X7" s="123"/>
      <c r="Y7" s="123"/>
      <c r="Z7" s="123"/>
      <c r="AA7" s="123"/>
      <c r="AB7" s="123"/>
      <c r="AC7" s="123"/>
      <c r="AD7" s="123"/>
      <c r="AE7" s="123"/>
      <c r="AF7" s="123"/>
      <c r="AG7" s="123"/>
      <c r="AH7" s="123"/>
      <c r="AI7" s="123"/>
      <c r="AJ7" s="123"/>
      <c r="AK7" s="123"/>
    </row>
    <row r="8" spans="1:37" ht="17.399999999999999" x14ac:dyDescent="0.3">
      <c r="A8" s="538"/>
      <c r="B8" s="125">
        <v>6</v>
      </c>
      <c r="C8" s="128">
        <v>12</v>
      </c>
      <c r="D8" s="126">
        <v>24</v>
      </c>
      <c r="E8" s="126">
        <v>36</v>
      </c>
      <c r="F8" s="127">
        <v>48</v>
      </c>
      <c r="G8" s="127">
        <v>60</v>
      </c>
      <c r="H8" s="122"/>
      <c r="I8" s="123"/>
      <c r="J8" s="539"/>
      <c r="K8" s="125">
        <v>64</v>
      </c>
      <c r="L8" s="126">
        <v>128</v>
      </c>
      <c r="M8" s="127">
        <v>256</v>
      </c>
      <c r="N8" s="127">
        <v>384</v>
      </c>
      <c r="O8" s="127">
        <v>512</v>
      </c>
      <c r="P8" s="127">
        <v>640</v>
      </c>
      <c r="Q8" s="124"/>
      <c r="R8" s="123"/>
      <c r="S8" s="123"/>
      <c r="T8" s="123"/>
      <c r="U8" s="123"/>
      <c r="V8" s="123"/>
      <c r="W8" s="123"/>
      <c r="X8" s="123"/>
      <c r="Y8" s="123"/>
      <c r="Z8" s="123"/>
      <c r="AA8" s="123"/>
      <c r="AB8" s="123"/>
      <c r="AC8" s="123"/>
      <c r="AD8" s="123"/>
      <c r="AE8" s="123"/>
      <c r="AF8" s="123"/>
      <c r="AG8" s="123"/>
      <c r="AH8" s="123"/>
      <c r="AI8" s="123"/>
      <c r="AJ8" s="123"/>
      <c r="AK8" s="123"/>
    </row>
    <row r="9" spans="1:37" ht="17.399999999999999" x14ac:dyDescent="0.3">
      <c r="A9" s="538"/>
      <c r="B9" s="125">
        <v>4</v>
      </c>
      <c r="C9" s="128">
        <v>8</v>
      </c>
      <c r="D9" s="126">
        <v>16</v>
      </c>
      <c r="E9" s="126">
        <v>24</v>
      </c>
      <c r="F9" s="126">
        <v>32</v>
      </c>
      <c r="G9" s="127">
        <v>40</v>
      </c>
      <c r="H9" s="122"/>
      <c r="I9" s="123"/>
      <c r="J9" s="539"/>
      <c r="K9" s="125">
        <v>60</v>
      </c>
      <c r="L9" s="126">
        <v>120</v>
      </c>
      <c r="M9" s="127">
        <v>240</v>
      </c>
      <c r="N9" s="127">
        <v>360</v>
      </c>
      <c r="O9" s="127">
        <v>480</v>
      </c>
      <c r="P9" s="127">
        <v>600</v>
      </c>
      <c r="Q9" s="124"/>
      <c r="R9" s="123"/>
      <c r="S9" s="123"/>
      <c r="T9" s="123"/>
      <c r="U9" s="123"/>
      <c r="V9" s="123"/>
      <c r="W9" s="123"/>
      <c r="X9" s="123"/>
      <c r="Y9" s="123"/>
      <c r="Z9" s="123"/>
      <c r="AA9" s="123"/>
      <c r="AB9" s="123"/>
      <c r="AC9" s="123"/>
      <c r="AD9" s="123"/>
      <c r="AE9" s="123"/>
      <c r="AF9" s="123"/>
      <c r="AG9" s="123"/>
      <c r="AH9" s="123"/>
      <c r="AI9" s="123"/>
      <c r="AJ9" s="123"/>
      <c r="AK9" s="123"/>
    </row>
    <row r="10" spans="1:37" ht="17.399999999999999" x14ac:dyDescent="0.3">
      <c r="A10" s="538"/>
      <c r="B10" s="125">
        <v>2</v>
      </c>
      <c r="C10" s="128">
        <v>4</v>
      </c>
      <c r="D10" s="128">
        <v>8</v>
      </c>
      <c r="E10" s="128">
        <v>12</v>
      </c>
      <c r="F10" s="126">
        <v>16</v>
      </c>
      <c r="G10" s="126">
        <v>20</v>
      </c>
      <c r="H10" s="122"/>
      <c r="I10" s="123"/>
      <c r="J10" s="539"/>
      <c r="K10" s="125">
        <v>48</v>
      </c>
      <c r="L10" s="126">
        <v>96</v>
      </c>
      <c r="M10" s="127">
        <v>192</v>
      </c>
      <c r="N10" s="127">
        <v>288</v>
      </c>
      <c r="O10" s="127">
        <v>384</v>
      </c>
      <c r="P10" s="127">
        <v>480</v>
      </c>
      <c r="Q10" s="124"/>
      <c r="R10" s="123"/>
      <c r="S10" s="123"/>
      <c r="T10" s="123"/>
      <c r="U10" s="123"/>
      <c r="V10" s="123"/>
      <c r="W10" s="123"/>
      <c r="X10" s="123"/>
      <c r="Y10" s="123"/>
      <c r="Z10" s="123"/>
      <c r="AA10" s="123"/>
      <c r="AB10" s="123"/>
      <c r="AC10" s="123"/>
      <c r="AD10" s="123"/>
      <c r="AE10" s="123"/>
      <c r="AF10" s="123"/>
      <c r="AG10" s="123"/>
      <c r="AH10" s="123"/>
      <c r="AI10" s="123"/>
      <c r="AJ10" s="123"/>
      <c r="AK10" s="123"/>
    </row>
    <row r="11" spans="1:37" ht="17.399999999999999" x14ac:dyDescent="0.3">
      <c r="A11" s="129" t="s">
        <v>526</v>
      </c>
      <c r="B11" s="130" t="s">
        <v>527</v>
      </c>
      <c r="C11" s="122"/>
      <c r="D11" s="122"/>
      <c r="E11" s="122"/>
      <c r="F11" s="122"/>
      <c r="G11" s="122"/>
      <c r="H11" s="122"/>
      <c r="I11" s="123"/>
      <c r="J11" s="539"/>
      <c r="K11" s="125">
        <v>40</v>
      </c>
      <c r="L11" s="126">
        <v>80</v>
      </c>
      <c r="M11" s="126">
        <v>160</v>
      </c>
      <c r="N11" s="127">
        <v>240</v>
      </c>
      <c r="O11" s="127">
        <v>320</v>
      </c>
      <c r="P11" s="127">
        <v>400</v>
      </c>
      <c r="Q11" s="124"/>
      <c r="R11" s="123"/>
      <c r="S11" s="123"/>
      <c r="T11" s="123"/>
      <c r="U11" s="123"/>
      <c r="V11" s="123"/>
      <c r="W11" s="123"/>
      <c r="X11" s="123"/>
      <c r="Y11" s="123"/>
      <c r="Z11" s="123"/>
      <c r="AA11" s="123"/>
      <c r="AB11" s="123"/>
      <c r="AC11" s="123"/>
      <c r="AD11" s="123"/>
      <c r="AE11" s="123"/>
      <c r="AF11" s="123"/>
      <c r="AG11" s="123"/>
      <c r="AH11" s="123"/>
      <c r="AI11" s="123"/>
      <c r="AJ11" s="123"/>
      <c r="AK11" s="123"/>
    </row>
    <row r="12" spans="1:37" ht="17.399999999999999" x14ac:dyDescent="0.3">
      <c r="A12" s="131" t="s">
        <v>528</v>
      </c>
      <c r="B12" s="130" t="s">
        <v>529</v>
      </c>
      <c r="C12" s="122"/>
      <c r="D12" s="122"/>
      <c r="E12" s="122"/>
      <c r="F12" s="122"/>
      <c r="G12" s="122"/>
      <c r="H12" s="122"/>
      <c r="I12" s="123"/>
      <c r="J12" s="539"/>
      <c r="K12" s="125">
        <v>36</v>
      </c>
      <c r="L12" s="126">
        <v>72</v>
      </c>
      <c r="M12" s="126">
        <v>144</v>
      </c>
      <c r="N12" s="127">
        <v>216</v>
      </c>
      <c r="O12" s="127">
        <v>288</v>
      </c>
      <c r="P12" s="127">
        <v>360</v>
      </c>
      <c r="Q12" s="124"/>
      <c r="R12" s="123"/>
      <c r="S12" s="123"/>
      <c r="T12" s="123"/>
      <c r="U12" s="123"/>
      <c r="V12" s="123"/>
      <c r="W12" s="123"/>
      <c r="X12" s="123"/>
      <c r="Y12" s="123"/>
      <c r="Z12" s="123"/>
      <c r="AA12" s="123"/>
      <c r="AB12" s="123"/>
      <c r="AC12" s="123"/>
      <c r="AD12" s="123"/>
      <c r="AE12" s="123"/>
      <c r="AF12" s="123"/>
      <c r="AG12" s="123"/>
      <c r="AH12" s="123"/>
      <c r="AI12" s="123"/>
      <c r="AJ12" s="123"/>
      <c r="AK12" s="123"/>
    </row>
    <row r="13" spans="1:37" ht="17.399999999999999" x14ac:dyDescent="0.3">
      <c r="A13" s="132" t="s">
        <v>530</v>
      </c>
      <c r="B13" s="130" t="s">
        <v>531</v>
      </c>
      <c r="C13" s="122"/>
      <c r="D13" s="122"/>
      <c r="E13" s="122"/>
      <c r="F13" s="122"/>
      <c r="G13" s="122"/>
      <c r="H13" s="122"/>
      <c r="I13" s="123"/>
      <c r="J13" s="539"/>
      <c r="K13" s="125">
        <v>32</v>
      </c>
      <c r="L13" s="128">
        <v>64</v>
      </c>
      <c r="M13" s="126">
        <v>128</v>
      </c>
      <c r="N13" s="127">
        <v>192</v>
      </c>
      <c r="O13" s="127">
        <v>256</v>
      </c>
      <c r="P13" s="127">
        <v>320</v>
      </c>
      <c r="Q13" s="124"/>
      <c r="R13" s="123"/>
      <c r="S13" s="123"/>
      <c r="T13" s="123"/>
      <c r="U13" s="123"/>
      <c r="V13" s="123"/>
      <c r="W13" s="123"/>
      <c r="X13" s="123"/>
      <c r="Y13" s="123"/>
      <c r="Z13" s="123"/>
      <c r="AA13" s="123"/>
      <c r="AB13" s="123"/>
      <c r="AC13" s="123"/>
      <c r="AD13" s="123"/>
      <c r="AE13" s="123"/>
      <c r="AF13" s="123"/>
      <c r="AG13" s="123"/>
      <c r="AH13" s="123"/>
      <c r="AI13" s="123"/>
      <c r="AJ13" s="123"/>
      <c r="AK13" s="123"/>
    </row>
    <row r="14" spans="1:37" ht="17.399999999999999" x14ac:dyDescent="0.3">
      <c r="A14" s="123"/>
      <c r="B14" s="123"/>
      <c r="C14" s="123"/>
      <c r="D14" s="123"/>
      <c r="E14" s="123"/>
      <c r="F14" s="123"/>
      <c r="G14" s="123"/>
      <c r="H14" s="123"/>
      <c r="I14" s="123"/>
      <c r="J14" s="539"/>
      <c r="K14" s="125">
        <v>24</v>
      </c>
      <c r="L14" s="128">
        <v>48</v>
      </c>
      <c r="M14" s="126">
        <v>96</v>
      </c>
      <c r="N14" s="126">
        <v>144</v>
      </c>
      <c r="O14" s="127">
        <v>192</v>
      </c>
      <c r="P14" s="127">
        <v>240</v>
      </c>
      <c r="Q14" s="124"/>
      <c r="R14" s="123"/>
      <c r="S14" s="123"/>
      <c r="T14" s="123"/>
      <c r="U14" s="123"/>
      <c r="V14" s="123"/>
      <c r="W14" s="123"/>
      <c r="X14" s="123"/>
      <c r="Y14" s="123"/>
      <c r="Z14" s="123"/>
      <c r="AA14" s="123"/>
      <c r="AB14" s="123"/>
      <c r="AC14" s="123"/>
      <c r="AD14" s="123"/>
      <c r="AE14" s="123"/>
      <c r="AF14" s="123"/>
      <c r="AG14" s="123"/>
      <c r="AH14" s="123"/>
      <c r="AI14" s="123"/>
      <c r="AJ14" s="123"/>
      <c r="AK14" s="123"/>
    </row>
    <row r="15" spans="1:37" ht="17.399999999999999" x14ac:dyDescent="0.3">
      <c r="A15" s="123"/>
      <c r="B15" s="123"/>
      <c r="C15" s="123"/>
      <c r="D15" s="123"/>
      <c r="E15" s="123"/>
      <c r="F15" s="123"/>
      <c r="G15" s="123"/>
      <c r="H15" s="123"/>
      <c r="I15" s="123"/>
      <c r="J15" s="539"/>
      <c r="K15" s="125">
        <v>20</v>
      </c>
      <c r="L15" s="128">
        <v>40</v>
      </c>
      <c r="M15" s="126">
        <v>80</v>
      </c>
      <c r="N15" s="126">
        <v>120</v>
      </c>
      <c r="O15" s="126">
        <v>160</v>
      </c>
      <c r="P15" s="127">
        <v>200</v>
      </c>
      <c r="Q15" s="124"/>
      <c r="R15" s="123"/>
      <c r="S15" s="123"/>
      <c r="T15" s="123"/>
      <c r="U15" s="123"/>
      <c r="V15" s="123"/>
      <c r="W15" s="123"/>
      <c r="X15" s="123"/>
      <c r="Y15" s="123"/>
      <c r="Z15" s="123"/>
      <c r="AA15" s="123"/>
      <c r="AB15" s="123"/>
      <c r="AC15" s="123"/>
      <c r="AD15" s="123"/>
      <c r="AE15" s="123"/>
      <c r="AF15" s="123"/>
      <c r="AG15" s="123"/>
      <c r="AH15" s="123"/>
      <c r="AI15" s="123"/>
      <c r="AJ15" s="123"/>
      <c r="AK15" s="123"/>
    </row>
    <row r="16" spans="1:37" ht="17.399999999999999" x14ac:dyDescent="0.3">
      <c r="A16" s="123"/>
      <c r="B16" s="123"/>
      <c r="C16" s="123"/>
      <c r="D16" s="123"/>
      <c r="E16" s="123"/>
      <c r="F16" s="123"/>
      <c r="G16" s="123"/>
      <c r="H16" s="123"/>
      <c r="I16" s="123"/>
      <c r="J16" s="539"/>
      <c r="K16" s="125">
        <v>16</v>
      </c>
      <c r="L16" s="128">
        <v>32</v>
      </c>
      <c r="M16" s="128">
        <v>64</v>
      </c>
      <c r="N16" s="126">
        <v>96</v>
      </c>
      <c r="O16" s="126">
        <v>128</v>
      </c>
      <c r="P16" s="126">
        <v>160</v>
      </c>
      <c r="Q16" s="124"/>
      <c r="R16" s="123"/>
      <c r="S16" s="123"/>
      <c r="T16" s="123"/>
      <c r="U16" s="123"/>
      <c r="V16" s="123"/>
      <c r="W16" s="123"/>
      <c r="X16" s="123"/>
      <c r="Y16" s="123"/>
      <c r="Z16" s="123"/>
      <c r="AA16" s="123"/>
      <c r="AB16" s="123"/>
      <c r="AC16" s="123"/>
      <c r="AD16" s="123"/>
      <c r="AE16" s="123"/>
      <c r="AF16" s="123"/>
      <c r="AG16" s="123"/>
      <c r="AH16" s="123"/>
      <c r="AI16" s="123"/>
      <c r="AJ16" s="123"/>
      <c r="AK16" s="123"/>
    </row>
    <row r="17" spans="1:37" ht="17.399999999999999" x14ac:dyDescent="0.3">
      <c r="A17" s="123"/>
      <c r="B17" s="123"/>
      <c r="C17" s="123"/>
      <c r="D17" s="123"/>
      <c r="E17" s="123"/>
      <c r="F17" s="123"/>
      <c r="G17" s="123"/>
      <c r="H17" s="123"/>
      <c r="I17" s="123"/>
      <c r="J17" s="539"/>
      <c r="K17" s="125">
        <v>12</v>
      </c>
      <c r="L17" s="128">
        <v>24</v>
      </c>
      <c r="M17" s="128">
        <v>48</v>
      </c>
      <c r="N17" s="126">
        <v>72</v>
      </c>
      <c r="O17" s="126">
        <v>96</v>
      </c>
      <c r="P17" s="126">
        <v>120</v>
      </c>
      <c r="Q17" s="123"/>
      <c r="R17" s="123"/>
      <c r="S17" s="123"/>
      <c r="T17" s="123"/>
      <c r="U17" s="123"/>
      <c r="V17" s="123"/>
      <c r="W17" s="123"/>
      <c r="X17" s="123"/>
      <c r="Y17" s="123"/>
      <c r="Z17" s="123"/>
      <c r="AA17" s="123"/>
      <c r="AB17" s="123"/>
      <c r="AC17" s="123"/>
      <c r="AD17" s="123"/>
      <c r="AE17" s="123"/>
      <c r="AF17" s="123"/>
      <c r="AG17" s="123"/>
      <c r="AH17" s="123"/>
      <c r="AI17" s="123"/>
      <c r="AJ17" s="123"/>
      <c r="AK17" s="123"/>
    </row>
    <row r="18" spans="1:37" ht="17.399999999999999" x14ac:dyDescent="0.3">
      <c r="A18" s="123"/>
      <c r="B18" s="123"/>
      <c r="C18" s="123"/>
      <c r="D18" s="123"/>
      <c r="E18" s="123"/>
      <c r="F18" s="123"/>
      <c r="G18" s="123"/>
      <c r="H18" s="123"/>
      <c r="I18" s="123"/>
      <c r="J18" s="539"/>
      <c r="K18" s="125">
        <v>8</v>
      </c>
      <c r="L18" s="128">
        <v>16</v>
      </c>
      <c r="M18" s="128">
        <v>32</v>
      </c>
      <c r="N18" s="128">
        <v>48</v>
      </c>
      <c r="O18" s="128">
        <v>64</v>
      </c>
      <c r="P18" s="126">
        <v>80</v>
      </c>
      <c r="Q18" s="123"/>
      <c r="R18" s="123"/>
      <c r="S18" s="123"/>
      <c r="T18" s="123"/>
      <c r="U18" s="123"/>
      <c r="V18" s="123"/>
      <c r="W18" s="123"/>
      <c r="X18" s="123"/>
      <c r="Y18" s="123"/>
      <c r="Z18" s="123"/>
      <c r="AA18" s="123"/>
      <c r="AB18" s="123"/>
      <c r="AC18" s="123"/>
      <c r="AD18" s="123"/>
      <c r="AE18" s="123"/>
      <c r="AF18" s="123"/>
      <c r="AG18" s="123"/>
      <c r="AH18" s="123"/>
      <c r="AI18" s="123"/>
      <c r="AJ18" s="123"/>
      <c r="AK18" s="123"/>
    </row>
    <row r="19" spans="1:37" ht="17.399999999999999" x14ac:dyDescent="0.3">
      <c r="A19" s="123"/>
      <c r="B19" s="123"/>
      <c r="C19" s="123"/>
      <c r="D19" s="123"/>
      <c r="E19" s="123"/>
      <c r="F19" s="123"/>
      <c r="G19" s="123"/>
      <c r="H19" s="123"/>
      <c r="I19" s="123"/>
      <c r="J19" s="539"/>
      <c r="K19" s="125">
        <v>4</v>
      </c>
      <c r="L19" s="128">
        <v>8</v>
      </c>
      <c r="M19" s="128">
        <v>16</v>
      </c>
      <c r="N19" s="128">
        <v>24</v>
      </c>
      <c r="O19" s="128">
        <v>32</v>
      </c>
      <c r="P19" s="128">
        <v>40</v>
      </c>
      <c r="Q19" s="123"/>
      <c r="R19" s="123"/>
      <c r="S19" s="123"/>
      <c r="T19" s="123"/>
      <c r="U19" s="123"/>
      <c r="V19" s="123"/>
      <c r="W19" s="123"/>
      <c r="X19" s="123"/>
      <c r="Y19" s="123"/>
      <c r="Z19" s="123"/>
      <c r="AA19" s="123"/>
      <c r="AB19" s="123"/>
      <c r="AC19" s="123"/>
      <c r="AD19" s="123"/>
      <c r="AE19" s="123"/>
      <c r="AF19" s="123"/>
      <c r="AG19" s="123"/>
      <c r="AH19" s="123"/>
      <c r="AI19" s="123"/>
      <c r="AJ19" s="123"/>
      <c r="AK19" s="123"/>
    </row>
    <row r="20" spans="1:37" ht="17.399999999999999" x14ac:dyDescent="0.3">
      <c r="A20" s="123"/>
      <c r="B20" s="123"/>
      <c r="C20" s="123"/>
      <c r="D20" s="123"/>
      <c r="E20" s="123"/>
      <c r="F20" s="123"/>
      <c r="G20" s="123"/>
      <c r="H20" s="123"/>
      <c r="I20" s="123"/>
      <c r="J20" s="127" t="s">
        <v>532</v>
      </c>
      <c r="K20" s="130" t="s">
        <v>527</v>
      </c>
      <c r="L20" s="122"/>
      <c r="M20" s="122"/>
      <c r="N20" s="122"/>
      <c r="O20" s="122"/>
      <c r="P20" s="122"/>
      <c r="Q20" s="123"/>
      <c r="R20" s="123"/>
      <c r="S20" s="123"/>
      <c r="T20" s="123"/>
      <c r="U20" s="123"/>
      <c r="V20" s="123"/>
      <c r="W20" s="123"/>
      <c r="X20" s="123"/>
      <c r="Y20" s="123"/>
      <c r="Z20" s="123"/>
      <c r="AA20" s="123"/>
      <c r="AB20" s="123"/>
      <c r="AC20" s="123"/>
      <c r="AD20" s="123"/>
      <c r="AE20" s="123"/>
      <c r="AF20" s="123"/>
      <c r="AG20" s="123"/>
      <c r="AH20" s="123"/>
      <c r="AI20" s="123"/>
      <c r="AJ20" s="123"/>
      <c r="AK20" s="123"/>
    </row>
    <row r="21" spans="1:37" ht="17.399999999999999" x14ac:dyDescent="0.3">
      <c r="A21" s="123"/>
      <c r="B21" s="123"/>
      <c r="C21" s="123"/>
      <c r="D21" s="123"/>
      <c r="E21" s="123"/>
      <c r="F21" s="123"/>
      <c r="G21" s="123"/>
      <c r="H21" s="123"/>
      <c r="I21" s="123"/>
      <c r="J21" s="133" t="s">
        <v>533</v>
      </c>
      <c r="K21" s="130" t="s">
        <v>529</v>
      </c>
      <c r="L21" s="122"/>
      <c r="M21" s="122"/>
      <c r="N21" s="122"/>
      <c r="O21" s="122"/>
      <c r="P21" s="122"/>
      <c r="Q21" s="123"/>
      <c r="R21" s="123"/>
      <c r="S21" s="123"/>
      <c r="T21" s="123"/>
      <c r="U21" s="123"/>
      <c r="V21" s="123"/>
      <c r="W21" s="123"/>
      <c r="X21" s="123"/>
      <c r="Y21" s="123"/>
      <c r="Z21" s="123"/>
      <c r="AA21" s="123"/>
      <c r="AB21" s="123"/>
      <c r="AC21" s="123"/>
      <c r="AD21" s="123"/>
      <c r="AE21" s="123"/>
      <c r="AF21" s="123"/>
      <c r="AG21" s="123"/>
      <c r="AH21" s="123"/>
      <c r="AI21" s="123"/>
      <c r="AJ21" s="123"/>
      <c r="AK21" s="123"/>
    </row>
    <row r="22" spans="1:37" ht="17.399999999999999" x14ac:dyDescent="0.3">
      <c r="A22" s="123"/>
      <c r="B22" s="123"/>
      <c r="C22" s="123"/>
      <c r="D22" s="123"/>
      <c r="E22" s="123"/>
      <c r="F22" s="123"/>
      <c r="G22" s="123"/>
      <c r="H22" s="123"/>
      <c r="I22" s="123"/>
      <c r="J22" s="134" t="s">
        <v>534</v>
      </c>
      <c r="K22" s="130" t="s">
        <v>531</v>
      </c>
      <c r="L22" s="122"/>
      <c r="M22" s="122"/>
      <c r="N22" s="122"/>
      <c r="O22" s="122"/>
      <c r="P22" s="122"/>
      <c r="Q22" s="123"/>
      <c r="R22" s="123"/>
      <c r="S22" s="123"/>
      <c r="T22" s="123"/>
      <c r="U22" s="123"/>
      <c r="V22" s="123"/>
      <c r="W22" s="123"/>
      <c r="X22" s="123"/>
      <c r="Y22" s="123"/>
      <c r="Z22" s="123"/>
      <c r="AA22" s="123"/>
      <c r="AB22" s="123"/>
      <c r="AC22" s="123"/>
      <c r="AD22" s="123"/>
      <c r="AE22" s="123"/>
      <c r="AF22" s="123"/>
      <c r="AG22" s="123"/>
      <c r="AH22" s="123"/>
      <c r="AI22" s="123"/>
      <c r="AJ22" s="123"/>
      <c r="AK22" s="123"/>
    </row>
    <row r="23" spans="1:37" x14ac:dyDescent="0.3">
      <c r="A23" s="123"/>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row>
    <row r="24" spans="1:37" x14ac:dyDescent="0.3">
      <c r="A24" s="123"/>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row>
    <row r="25" spans="1:37" x14ac:dyDescent="0.3">
      <c r="A25" s="123"/>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row>
    <row r="26" spans="1:37" x14ac:dyDescent="0.3">
      <c r="A26" s="123"/>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row>
    <row r="27" spans="1:37" x14ac:dyDescent="0.3">
      <c r="A27" s="123"/>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row>
    <row r="28" spans="1:37" x14ac:dyDescent="0.3">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row>
    <row r="29" spans="1:37" x14ac:dyDescent="0.3">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row>
    <row r="30" spans="1:37" x14ac:dyDescent="0.3">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row>
    <row r="31" spans="1:37" x14ac:dyDescent="0.3">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row>
    <row r="32" spans="1:37" x14ac:dyDescent="0.3">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row>
    <row r="33" spans="1:37" x14ac:dyDescent="0.3">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row>
    <row r="34" spans="1:37" x14ac:dyDescent="0.3">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7" x14ac:dyDescent="0.3">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7" x14ac:dyDescent="0.3">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row>
    <row r="37" spans="1:37" x14ac:dyDescent="0.3">
      <c r="A37" s="123"/>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row>
    <row r="38" spans="1:37" x14ac:dyDescent="0.3">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row>
    <row r="39" spans="1:37" x14ac:dyDescent="0.3">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row>
    <row r="40" spans="1:37" x14ac:dyDescent="0.3">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row>
    <row r="41" spans="1:37" x14ac:dyDescent="0.3">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row>
    <row r="42" spans="1:37" x14ac:dyDescent="0.3">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row>
    <row r="43" spans="1:37" x14ac:dyDescent="0.3">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row>
    <row r="44" spans="1:37" x14ac:dyDescent="0.3">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row>
    <row r="45" spans="1:37" x14ac:dyDescent="0.3">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row>
    <row r="46" spans="1:37" x14ac:dyDescent="0.3">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row>
    <row r="47" spans="1:37" x14ac:dyDescent="0.3">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row>
    <row r="48" spans="1:37" x14ac:dyDescent="0.3">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row>
    <row r="49" spans="1:37" x14ac:dyDescent="0.3">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row>
    <row r="50" spans="1:37" x14ac:dyDescent="0.3">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row>
    <row r="51" spans="1:37" x14ac:dyDescent="0.3">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row>
    <row r="52" spans="1:37" x14ac:dyDescent="0.3">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row>
    <row r="53" spans="1:37" x14ac:dyDescent="0.3">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row>
    <row r="54" spans="1:37" x14ac:dyDescent="0.3">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row>
    <row r="55" spans="1:37" x14ac:dyDescent="0.3">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row>
    <row r="56" spans="1:37" x14ac:dyDescent="0.3">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row>
    <row r="57" spans="1:37" x14ac:dyDescent="0.3">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row>
    <row r="58" spans="1:37" x14ac:dyDescent="0.3">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row>
    <row r="59" spans="1:37" x14ac:dyDescent="0.3">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row>
    <row r="60" spans="1:37" x14ac:dyDescent="0.3">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row>
    <row r="61" spans="1:37" x14ac:dyDescent="0.3">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row>
    <row r="62" spans="1:37" x14ac:dyDescent="0.3">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row>
    <row r="63" spans="1:37" x14ac:dyDescent="0.3">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row>
    <row r="64" spans="1:37" x14ac:dyDescent="0.3">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row>
    <row r="65" spans="8:37" x14ac:dyDescent="0.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row>
    <row r="66" spans="8:37" x14ac:dyDescent="0.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row>
    <row r="67" spans="8:37" x14ac:dyDescent="0.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row>
    <row r="68" spans="8:37" x14ac:dyDescent="0.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row>
    <row r="69" spans="8:37" x14ac:dyDescent="0.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row>
    <row r="70" spans="8:37" x14ac:dyDescent="0.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row>
    <row r="71" spans="8:37" x14ac:dyDescent="0.3">
      <c r="H71" s="123"/>
      <c r="I71" s="123"/>
      <c r="Q71" s="123"/>
      <c r="R71" s="123"/>
      <c r="S71" s="123"/>
      <c r="T71" s="123"/>
      <c r="U71" s="123"/>
      <c r="V71" s="123"/>
      <c r="W71" s="123"/>
      <c r="X71" s="123"/>
      <c r="Y71" s="123"/>
      <c r="Z71" s="123"/>
      <c r="AA71" s="123"/>
      <c r="AB71" s="123"/>
      <c r="AC71" s="123"/>
      <c r="AD71" s="123"/>
      <c r="AE71" s="123"/>
      <c r="AF71" s="123"/>
      <c r="AG71" s="123"/>
      <c r="AH71" s="123"/>
      <c r="AI71" s="123"/>
      <c r="AJ71" s="123"/>
      <c r="AK71" s="123"/>
    </row>
    <row r="72" spans="8:37" x14ac:dyDescent="0.3">
      <c r="H72" s="123"/>
      <c r="I72" s="123"/>
      <c r="Q72" s="123"/>
      <c r="R72" s="123"/>
      <c r="S72" s="123"/>
      <c r="T72" s="123"/>
      <c r="U72" s="123"/>
      <c r="V72" s="123"/>
      <c r="W72" s="123"/>
      <c r="X72" s="123"/>
      <c r="Y72" s="123"/>
      <c r="Z72" s="123"/>
      <c r="AA72" s="123"/>
      <c r="AB72" s="123"/>
      <c r="AC72" s="123"/>
      <c r="AD72" s="123"/>
      <c r="AE72" s="123"/>
      <c r="AF72" s="123"/>
      <c r="AG72" s="123"/>
      <c r="AH72" s="123"/>
      <c r="AI72" s="123"/>
      <c r="AJ72" s="123"/>
      <c r="AK72" s="123"/>
    </row>
    <row r="73" spans="8:37" x14ac:dyDescent="0.3">
      <c r="H73" s="123"/>
      <c r="I73" s="123"/>
      <c r="Q73" s="123"/>
      <c r="R73" s="123"/>
      <c r="S73" s="123"/>
      <c r="T73" s="123"/>
      <c r="U73" s="123"/>
      <c r="V73" s="123"/>
      <c r="W73" s="123"/>
      <c r="X73" s="123"/>
      <c r="Y73" s="123"/>
      <c r="Z73" s="123"/>
      <c r="AA73" s="123"/>
      <c r="AB73" s="123"/>
      <c r="AC73" s="123"/>
      <c r="AD73" s="123"/>
      <c r="AE73" s="123"/>
      <c r="AF73" s="123"/>
      <c r="AG73" s="123"/>
      <c r="AH73" s="123"/>
      <c r="AI73" s="123"/>
      <c r="AJ73" s="123"/>
      <c r="AK73" s="123"/>
    </row>
    <row r="74" spans="8:37" x14ac:dyDescent="0.3">
      <c r="H74" s="123"/>
      <c r="I74" s="123"/>
      <c r="Q74" s="123"/>
      <c r="R74" s="123"/>
      <c r="S74" s="123"/>
      <c r="T74" s="123"/>
      <c r="U74" s="123"/>
      <c r="V74" s="123"/>
      <c r="W74" s="123"/>
      <c r="X74" s="123"/>
      <c r="Y74" s="123"/>
      <c r="Z74" s="123"/>
      <c r="AA74" s="123"/>
      <c r="AB74" s="123"/>
      <c r="AC74" s="123"/>
      <c r="AD74" s="123"/>
      <c r="AE74" s="123"/>
      <c r="AF74" s="123"/>
      <c r="AG74" s="123"/>
      <c r="AH74" s="123"/>
      <c r="AI74" s="123"/>
      <c r="AJ74" s="123"/>
      <c r="AK74" s="123"/>
    </row>
    <row r="75" spans="8:37" x14ac:dyDescent="0.3">
      <c r="H75" s="123"/>
      <c r="I75" s="123"/>
      <c r="Q75" s="123"/>
      <c r="R75" s="123"/>
      <c r="S75" s="123"/>
      <c r="T75" s="123"/>
      <c r="U75" s="123"/>
      <c r="V75" s="123"/>
      <c r="W75" s="123"/>
      <c r="X75" s="123"/>
      <c r="Y75" s="123"/>
      <c r="Z75" s="123"/>
      <c r="AA75" s="123"/>
      <c r="AB75" s="123"/>
      <c r="AC75" s="123"/>
      <c r="AD75" s="123"/>
      <c r="AE75" s="123"/>
      <c r="AF75" s="123"/>
      <c r="AG75" s="123"/>
      <c r="AH75" s="123"/>
      <c r="AI75" s="123"/>
      <c r="AJ75" s="123"/>
      <c r="AK75" s="123"/>
    </row>
    <row r="76" spans="8:37" x14ac:dyDescent="0.3">
      <c r="H76" s="123"/>
      <c r="I76" s="123"/>
      <c r="Q76" s="123"/>
      <c r="R76" s="123"/>
      <c r="S76" s="123"/>
      <c r="T76" s="123"/>
      <c r="U76" s="123"/>
      <c r="V76" s="123"/>
      <c r="W76" s="123"/>
      <c r="X76" s="123"/>
      <c r="Y76" s="123"/>
      <c r="Z76" s="123"/>
      <c r="AA76" s="123"/>
      <c r="AB76" s="123"/>
      <c r="AC76" s="123"/>
      <c r="AD76" s="123"/>
      <c r="AE76" s="123"/>
      <c r="AF76" s="123"/>
      <c r="AG76" s="123"/>
      <c r="AH76" s="123"/>
      <c r="AI76" s="123"/>
      <c r="AJ76" s="123"/>
      <c r="AK76" s="123"/>
    </row>
    <row r="77" spans="8:37" x14ac:dyDescent="0.3">
      <c r="H77" s="123"/>
      <c r="I77" s="123"/>
      <c r="Q77" s="123"/>
      <c r="R77" s="123"/>
      <c r="S77" s="123"/>
      <c r="T77" s="123"/>
      <c r="U77" s="123"/>
      <c r="V77" s="123"/>
      <c r="W77" s="123"/>
      <c r="X77" s="123"/>
      <c r="Y77" s="123"/>
      <c r="Z77" s="123"/>
      <c r="AA77" s="123"/>
      <c r="AB77" s="123"/>
      <c r="AC77" s="123"/>
      <c r="AD77" s="123"/>
      <c r="AE77" s="123"/>
      <c r="AF77" s="123"/>
      <c r="AG77" s="123"/>
      <c r="AH77" s="123"/>
      <c r="AI77" s="123"/>
      <c r="AJ77" s="123"/>
      <c r="AK77" s="123"/>
    </row>
    <row r="78" spans="8:37" x14ac:dyDescent="0.3">
      <c r="H78" s="123"/>
      <c r="I78" s="123"/>
      <c r="Q78" s="123"/>
      <c r="R78" s="123"/>
      <c r="S78" s="123"/>
      <c r="T78" s="123"/>
      <c r="U78" s="123"/>
      <c r="V78" s="123"/>
      <c r="W78" s="123"/>
      <c r="X78" s="123"/>
      <c r="Y78" s="123"/>
      <c r="Z78" s="123"/>
      <c r="AA78" s="123"/>
      <c r="AB78" s="123"/>
      <c r="AC78" s="123"/>
      <c r="AD78" s="123"/>
      <c r="AE78" s="123"/>
      <c r="AF78" s="123"/>
      <c r="AG78" s="123"/>
      <c r="AH78" s="123"/>
      <c r="AI78" s="123"/>
      <c r="AJ78" s="123"/>
      <c r="AK78" s="123"/>
    </row>
    <row r="79" spans="8:37" x14ac:dyDescent="0.3">
      <c r="H79" s="123"/>
      <c r="I79" s="123"/>
      <c r="Q79" s="123"/>
      <c r="R79" s="123"/>
      <c r="S79" s="123"/>
      <c r="T79" s="123"/>
      <c r="U79" s="123"/>
      <c r="V79" s="123"/>
      <c r="W79" s="123"/>
      <c r="X79" s="123"/>
      <c r="Y79" s="123"/>
      <c r="Z79" s="123"/>
      <c r="AA79" s="123"/>
      <c r="AB79" s="123"/>
      <c r="AC79" s="123"/>
      <c r="AD79" s="123"/>
      <c r="AE79" s="123"/>
      <c r="AF79" s="123"/>
      <c r="AG79" s="123"/>
      <c r="AH79" s="123"/>
      <c r="AI79" s="123"/>
      <c r="AJ79" s="123"/>
      <c r="AK79" s="123"/>
    </row>
    <row r="80" spans="8:37" x14ac:dyDescent="0.3">
      <c r="H80" s="123"/>
      <c r="I80" s="123"/>
      <c r="Q80" s="123"/>
      <c r="R80" s="123"/>
      <c r="S80" s="123"/>
      <c r="T80" s="123"/>
      <c r="U80" s="123"/>
      <c r="V80" s="123"/>
      <c r="W80" s="123"/>
      <c r="X80" s="123"/>
      <c r="Y80" s="123"/>
      <c r="Z80" s="123"/>
      <c r="AA80" s="123"/>
      <c r="AB80" s="123"/>
      <c r="AC80" s="123"/>
      <c r="AD80" s="123"/>
      <c r="AE80" s="123"/>
      <c r="AF80" s="123"/>
      <c r="AG80" s="123"/>
      <c r="AH80" s="123"/>
      <c r="AI80" s="123"/>
      <c r="AJ80" s="123"/>
      <c r="AK80" s="123"/>
    </row>
    <row r="81" spans="8:37" x14ac:dyDescent="0.3">
      <c r="H81" s="123"/>
      <c r="I81" s="123"/>
      <c r="Q81" s="123"/>
      <c r="R81" s="123"/>
      <c r="S81" s="123"/>
      <c r="T81" s="123"/>
      <c r="U81" s="123"/>
      <c r="V81" s="123"/>
      <c r="W81" s="123"/>
      <c r="X81" s="123"/>
      <c r="Y81" s="123"/>
      <c r="Z81" s="123"/>
      <c r="AA81" s="123"/>
      <c r="AB81" s="123"/>
      <c r="AC81" s="123"/>
      <c r="AD81" s="123"/>
      <c r="AE81" s="123"/>
      <c r="AF81" s="123"/>
      <c r="AG81" s="123"/>
      <c r="AH81" s="123"/>
      <c r="AI81" s="123"/>
      <c r="AJ81" s="123"/>
      <c r="AK81" s="123"/>
    </row>
    <row r="82" spans="8:37" x14ac:dyDescent="0.3">
      <c r="H82" s="123"/>
      <c r="I82" s="123"/>
      <c r="Q82" s="123"/>
      <c r="R82" s="123"/>
      <c r="S82" s="123"/>
      <c r="T82" s="123"/>
      <c r="U82" s="123"/>
      <c r="V82" s="123"/>
      <c r="W82" s="123"/>
      <c r="X82" s="123"/>
      <c r="Y82" s="123"/>
      <c r="Z82" s="123"/>
      <c r="AA82" s="123"/>
      <c r="AB82" s="123"/>
      <c r="AC82" s="123"/>
      <c r="AD82" s="123"/>
      <c r="AE82" s="123"/>
      <c r="AF82" s="123"/>
      <c r="AG82" s="123"/>
      <c r="AH82" s="123"/>
      <c r="AI82" s="123"/>
      <c r="AJ82" s="123"/>
      <c r="AK82" s="123"/>
    </row>
    <row r="83" spans="8:37" x14ac:dyDescent="0.3">
      <c r="H83" s="123"/>
      <c r="I83" s="123"/>
      <c r="Q83" s="123"/>
      <c r="R83" s="123"/>
      <c r="S83" s="123"/>
      <c r="T83" s="123"/>
      <c r="U83" s="123"/>
      <c r="V83" s="123"/>
      <c r="W83" s="123"/>
      <c r="X83" s="123"/>
      <c r="Y83" s="123"/>
      <c r="Z83" s="123"/>
      <c r="AA83" s="123"/>
      <c r="AB83" s="123"/>
      <c r="AC83" s="123"/>
      <c r="AD83" s="123"/>
      <c r="AE83" s="123"/>
      <c r="AF83" s="123"/>
      <c r="AG83" s="123"/>
      <c r="AH83" s="123"/>
      <c r="AI83" s="123"/>
      <c r="AJ83" s="123"/>
      <c r="AK83" s="123"/>
    </row>
    <row r="84" spans="8:37" x14ac:dyDescent="0.3">
      <c r="H84" s="123"/>
      <c r="I84" s="123"/>
      <c r="Q84" s="123"/>
      <c r="R84" s="123"/>
      <c r="S84" s="123"/>
      <c r="T84" s="123"/>
      <c r="U84" s="123"/>
      <c r="V84" s="123"/>
      <c r="W84" s="123"/>
      <c r="X84" s="123"/>
      <c r="Y84" s="123"/>
      <c r="Z84" s="123"/>
      <c r="AA84" s="123"/>
      <c r="AB84" s="123"/>
      <c r="AC84" s="123"/>
      <c r="AD84" s="123"/>
      <c r="AE84" s="123"/>
      <c r="AF84" s="123"/>
      <c r="AG84" s="123"/>
      <c r="AH84" s="123"/>
      <c r="AI84" s="123"/>
      <c r="AJ84" s="123"/>
      <c r="AK84" s="123"/>
    </row>
    <row r="85" spans="8:37" x14ac:dyDescent="0.3">
      <c r="H85" s="123"/>
      <c r="I85" s="123"/>
      <c r="Q85" s="123"/>
      <c r="R85" s="123"/>
      <c r="S85" s="123"/>
      <c r="T85" s="123"/>
      <c r="U85" s="123"/>
      <c r="V85" s="123"/>
      <c r="W85" s="123"/>
      <c r="X85" s="123"/>
      <c r="Y85" s="123"/>
      <c r="Z85" s="123"/>
      <c r="AA85" s="123"/>
      <c r="AB85" s="123"/>
      <c r="AC85" s="123"/>
      <c r="AD85" s="123"/>
      <c r="AE85" s="123"/>
      <c r="AF85" s="123"/>
      <c r="AG85" s="123"/>
      <c r="AH85" s="123"/>
      <c r="AI85" s="123"/>
      <c r="AJ85" s="123"/>
      <c r="AK85" s="123"/>
    </row>
    <row r="86" spans="8:37" x14ac:dyDescent="0.3">
      <c r="H86" s="123"/>
      <c r="I86" s="123"/>
      <c r="Q86" s="123"/>
      <c r="R86" s="123"/>
      <c r="S86" s="123"/>
      <c r="T86" s="123"/>
      <c r="U86" s="123"/>
      <c r="V86" s="123"/>
      <c r="W86" s="123"/>
      <c r="X86" s="123"/>
      <c r="Y86" s="123"/>
      <c r="Z86" s="123"/>
      <c r="AA86" s="123"/>
      <c r="AB86" s="123"/>
      <c r="AC86" s="123"/>
      <c r="AD86" s="123"/>
      <c r="AE86" s="123"/>
      <c r="AF86" s="123"/>
      <c r="AG86" s="123"/>
      <c r="AH86" s="123"/>
      <c r="AI86" s="123"/>
      <c r="AJ86" s="123"/>
      <c r="AK86" s="123"/>
    </row>
    <row r="87" spans="8:37" x14ac:dyDescent="0.3">
      <c r="H87" s="123"/>
      <c r="I87" s="123"/>
      <c r="Q87" s="123"/>
      <c r="R87" s="123"/>
      <c r="S87" s="123"/>
      <c r="T87" s="123"/>
      <c r="U87" s="123"/>
      <c r="V87" s="123"/>
      <c r="W87" s="123"/>
      <c r="X87" s="123"/>
      <c r="Y87" s="123"/>
      <c r="Z87" s="123"/>
      <c r="AA87" s="123"/>
      <c r="AB87" s="123"/>
      <c r="AC87" s="123"/>
      <c r="AD87" s="123"/>
      <c r="AE87" s="123"/>
      <c r="AF87" s="123"/>
      <c r="AG87" s="123"/>
      <c r="AH87" s="123"/>
      <c r="AI87" s="123"/>
      <c r="AJ87" s="123"/>
      <c r="AK87" s="123"/>
    </row>
    <row r="88" spans="8:37" x14ac:dyDescent="0.3">
      <c r="H88" s="123"/>
      <c r="I88" s="123"/>
    </row>
    <row r="89" spans="8:37" x14ac:dyDescent="0.3">
      <c r="H89" s="123"/>
      <c r="I89" s="123"/>
    </row>
  </sheetData>
  <mergeCells count="4">
    <mergeCell ref="C4:G4"/>
    <mergeCell ref="L4:P4"/>
    <mergeCell ref="A6:A10"/>
    <mergeCell ref="J6:J19"/>
  </mergeCells>
  <printOptions horizontalCentered="1"/>
  <pageMargins left="0.7" right="0.7" top="1" bottom="0.75" header="0.3" footer="0.3"/>
  <pageSetup scale="26" orientation="portrait" horizontalDpi="1200" verticalDpi="1200" r:id="rId1"/>
  <headerFooter>
    <oddHeader>&amp;L&amp;G&amp;C&amp;"-,Bold"&amp;24COVER SHEET</oddHeader>
    <oddFooter>&amp;L&amp;9© Life Cycle Engineering         &amp;C&amp;9Page &amp;P of &amp;N        &amp;R&amp;9Rev 7.4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89"/>
  <sheetViews>
    <sheetView showGridLines="0" workbookViewId="0">
      <selection activeCell="A3" sqref="A3:D3"/>
    </sheetView>
  </sheetViews>
  <sheetFormatPr defaultRowHeight="14.4" x14ac:dyDescent="0.3"/>
  <cols>
    <col min="1" max="1" width="15.44140625" customWidth="1"/>
    <col min="3" max="12" width="5.33203125" customWidth="1"/>
    <col min="14" max="14" width="17.33203125" customWidth="1"/>
  </cols>
  <sheetData>
    <row r="1" spans="1:41" ht="17.399999999999999" x14ac:dyDescent="0.3">
      <c r="A1" s="121" t="s">
        <v>519</v>
      </c>
      <c r="B1" s="122"/>
      <c r="C1" s="122"/>
      <c r="D1" s="122"/>
      <c r="E1" s="122"/>
      <c r="F1" s="122"/>
      <c r="G1" s="122"/>
      <c r="H1" s="122"/>
      <c r="I1" s="122"/>
      <c r="J1" s="122"/>
      <c r="K1" s="122"/>
      <c r="L1" s="122"/>
      <c r="M1" s="123"/>
      <c r="N1" s="121" t="s">
        <v>520</v>
      </c>
      <c r="O1" s="122"/>
      <c r="P1" s="122"/>
      <c r="Q1" s="122"/>
      <c r="R1" s="122"/>
      <c r="S1" s="122"/>
      <c r="T1" s="122"/>
      <c r="U1" s="124"/>
      <c r="V1" s="123"/>
      <c r="W1" s="123"/>
      <c r="X1" s="123"/>
      <c r="Y1" s="123"/>
      <c r="Z1" s="123"/>
      <c r="AA1" s="123"/>
      <c r="AB1" s="123"/>
      <c r="AC1" s="123"/>
      <c r="AD1" s="123"/>
      <c r="AE1" s="123"/>
      <c r="AF1" s="123"/>
      <c r="AG1" s="123"/>
      <c r="AH1" s="123"/>
      <c r="AI1" s="123"/>
      <c r="AJ1" s="123"/>
      <c r="AK1" s="123"/>
      <c r="AL1" s="123"/>
      <c r="AM1" s="123"/>
      <c r="AN1" s="123"/>
      <c r="AO1" s="123"/>
    </row>
    <row r="2" spans="1:41" ht="17.399999999999999" x14ac:dyDescent="0.3">
      <c r="A2" s="121" t="s">
        <v>521</v>
      </c>
      <c r="B2" s="122"/>
      <c r="C2" s="122"/>
      <c r="D2" s="122"/>
      <c r="E2" s="122"/>
      <c r="F2" s="122"/>
      <c r="G2" s="122"/>
      <c r="H2" s="124"/>
      <c r="I2" s="124"/>
      <c r="J2" s="124"/>
      <c r="K2" s="124"/>
      <c r="L2" s="124"/>
      <c r="M2" s="123"/>
      <c r="N2" s="121" t="s">
        <v>522</v>
      </c>
      <c r="O2" s="122"/>
      <c r="P2" s="122"/>
      <c r="Q2" s="122"/>
      <c r="R2" s="122"/>
      <c r="S2" s="122"/>
      <c r="T2" s="124"/>
      <c r="U2" s="123"/>
      <c r="V2" s="123"/>
      <c r="W2" s="123"/>
      <c r="X2" s="123"/>
      <c r="Y2" s="123"/>
      <c r="Z2" s="123"/>
      <c r="AA2" s="123"/>
      <c r="AB2" s="123"/>
      <c r="AC2" s="123"/>
      <c r="AD2" s="123"/>
      <c r="AE2" s="123"/>
      <c r="AF2" s="123"/>
      <c r="AG2" s="123"/>
      <c r="AH2" s="123"/>
      <c r="AI2" s="123"/>
      <c r="AJ2" s="123"/>
      <c r="AK2" s="123"/>
      <c r="AL2" s="123"/>
      <c r="AM2" s="123"/>
      <c r="AN2" s="123"/>
      <c r="AO2" s="123"/>
    </row>
    <row r="3" spans="1:41" ht="17.399999999999999" x14ac:dyDescent="0.3">
      <c r="A3" s="122"/>
      <c r="B3" s="122"/>
      <c r="C3" s="122"/>
      <c r="D3" s="122"/>
      <c r="E3" s="122"/>
      <c r="F3" s="122"/>
      <c r="G3" s="122"/>
      <c r="H3" s="122"/>
      <c r="I3" s="122"/>
      <c r="J3" s="122"/>
      <c r="K3" s="122"/>
      <c r="L3" s="122"/>
      <c r="M3" s="123"/>
      <c r="N3" s="122"/>
      <c r="O3" s="122"/>
      <c r="P3" s="122"/>
      <c r="Q3" s="122"/>
      <c r="R3" s="122"/>
      <c r="S3" s="122"/>
      <c r="T3" s="122"/>
      <c r="U3" s="124"/>
      <c r="V3" s="123"/>
      <c r="W3" s="123"/>
      <c r="X3" s="123"/>
      <c r="Y3" s="123"/>
      <c r="Z3" s="123"/>
      <c r="AA3" s="123"/>
      <c r="AB3" s="123"/>
      <c r="AC3" s="123"/>
      <c r="AD3" s="123"/>
      <c r="AE3" s="123"/>
      <c r="AF3" s="123"/>
      <c r="AG3" s="123"/>
      <c r="AH3" s="123"/>
      <c r="AI3" s="123"/>
      <c r="AJ3" s="123"/>
      <c r="AK3" s="123"/>
      <c r="AL3" s="123"/>
      <c r="AM3" s="123"/>
      <c r="AN3" s="123"/>
      <c r="AO3" s="123"/>
    </row>
    <row r="4" spans="1:41" ht="17.399999999999999" x14ac:dyDescent="0.3">
      <c r="A4" s="122"/>
      <c r="B4" s="122"/>
      <c r="C4" s="537" t="s">
        <v>523</v>
      </c>
      <c r="D4" s="537"/>
      <c r="E4" s="537"/>
      <c r="F4" s="537"/>
      <c r="G4" s="537"/>
      <c r="H4" s="537"/>
      <c r="I4" s="537"/>
      <c r="J4" s="537"/>
      <c r="K4" s="537"/>
      <c r="L4" s="537"/>
      <c r="M4" s="123"/>
      <c r="N4" s="123"/>
      <c r="O4" s="123"/>
      <c r="P4" s="537" t="s">
        <v>524</v>
      </c>
      <c r="Q4" s="537"/>
      <c r="R4" s="537"/>
      <c r="S4" s="537"/>
      <c r="T4" s="537"/>
      <c r="U4" s="537"/>
      <c r="V4" s="537"/>
      <c r="W4" s="537"/>
      <c r="X4" s="537"/>
      <c r="Y4" s="537"/>
      <c r="Z4" s="123"/>
      <c r="AA4" s="123"/>
      <c r="AB4" s="123"/>
      <c r="AC4" s="123"/>
      <c r="AD4" s="123"/>
      <c r="AE4" s="123"/>
      <c r="AF4" s="123"/>
      <c r="AG4" s="123"/>
      <c r="AH4" s="123"/>
      <c r="AI4" s="123"/>
      <c r="AJ4" s="123"/>
      <c r="AK4" s="123"/>
      <c r="AL4" s="123"/>
      <c r="AM4" s="123"/>
      <c r="AN4" s="123"/>
      <c r="AO4" s="123"/>
    </row>
    <row r="5" spans="1:41" ht="17.399999999999999" x14ac:dyDescent="0.3">
      <c r="A5" s="122"/>
      <c r="B5" s="122"/>
      <c r="C5" s="125">
        <v>1</v>
      </c>
      <c r="D5" s="125">
        <v>2</v>
      </c>
      <c r="E5" s="125">
        <v>3</v>
      </c>
      <c r="F5" s="125">
        <v>4</v>
      </c>
      <c r="G5" s="125">
        <v>5</v>
      </c>
      <c r="H5" s="125">
        <v>6</v>
      </c>
      <c r="I5" s="125">
        <v>7</v>
      </c>
      <c r="J5" s="125">
        <v>8</v>
      </c>
      <c r="K5" s="125">
        <v>9</v>
      </c>
      <c r="L5" s="125">
        <v>10</v>
      </c>
      <c r="M5" s="123"/>
      <c r="N5" s="123"/>
      <c r="O5" s="123"/>
      <c r="P5" s="125">
        <v>1</v>
      </c>
      <c r="Q5" s="125">
        <v>2</v>
      </c>
      <c r="R5" s="125">
        <v>3</v>
      </c>
      <c r="S5" s="125">
        <v>4</v>
      </c>
      <c r="T5" s="125">
        <v>5</v>
      </c>
      <c r="U5" s="125">
        <v>6</v>
      </c>
      <c r="V5" s="125">
        <v>7</v>
      </c>
      <c r="W5" s="125">
        <v>8</v>
      </c>
      <c r="X5" s="125">
        <v>9</v>
      </c>
      <c r="Y5" s="125">
        <v>10</v>
      </c>
      <c r="Z5" s="123"/>
      <c r="AA5" s="123"/>
      <c r="AB5" s="123"/>
      <c r="AC5" s="123"/>
      <c r="AD5" s="123"/>
      <c r="AE5" s="123"/>
      <c r="AF5" s="123"/>
      <c r="AG5" s="123"/>
      <c r="AH5" s="123"/>
      <c r="AI5" s="123"/>
      <c r="AJ5" s="123"/>
      <c r="AK5" s="123"/>
      <c r="AL5" s="123"/>
      <c r="AM5" s="123"/>
      <c r="AN5" s="123"/>
      <c r="AO5" s="123"/>
    </row>
    <row r="6" spans="1:41" ht="17.399999999999999" customHeight="1" x14ac:dyDescent="0.35">
      <c r="A6" s="538" t="s">
        <v>525</v>
      </c>
      <c r="B6" s="125">
        <v>10</v>
      </c>
      <c r="C6" s="135">
        <f>$B6*C$5</f>
        <v>10</v>
      </c>
      <c r="D6" s="126">
        <f t="shared" ref="D6:L15" si="0">$B6*D$5</f>
        <v>20</v>
      </c>
      <c r="E6" s="126">
        <f t="shared" si="0"/>
        <v>30</v>
      </c>
      <c r="F6" s="127">
        <f t="shared" si="0"/>
        <v>40</v>
      </c>
      <c r="G6" s="127">
        <f t="shared" si="0"/>
        <v>50</v>
      </c>
      <c r="H6" s="127">
        <f t="shared" si="0"/>
        <v>60</v>
      </c>
      <c r="I6" s="127">
        <f t="shared" si="0"/>
        <v>70</v>
      </c>
      <c r="J6" s="127">
        <f t="shared" si="0"/>
        <v>80</v>
      </c>
      <c r="K6" s="127">
        <f t="shared" si="0"/>
        <v>90</v>
      </c>
      <c r="L6" s="127">
        <f t="shared" si="0"/>
        <v>100</v>
      </c>
      <c r="M6" s="123"/>
      <c r="N6" s="539" t="s">
        <v>535</v>
      </c>
      <c r="O6" s="125">
        <v>100</v>
      </c>
      <c r="P6" s="136">
        <f>$O6*P$5</f>
        <v>100</v>
      </c>
      <c r="Q6" s="137">
        <f t="shared" ref="Q6:Y21" si="1">$O6*Q$5</f>
        <v>200</v>
      </c>
      <c r="R6" s="137">
        <f t="shared" si="1"/>
        <v>300</v>
      </c>
      <c r="S6" s="137">
        <f t="shared" si="1"/>
        <v>400</v>
      </c>
      <c r="T6" s="137">
        <f t="shared" si="1"/>
        <v>500</v>
      </c>
      <c r="U6" s="137">
        <f t="shared" si="1"/>
        <v>600</v>
      </c>
      <c r="V6" s="137">
        <f t="shared" si="1"/>
        <v>700</v>
      </c>
      <c r="W6" s="137">
        <f t="shared" si="1"/>
        <v>800</v>
      </c>
      <c r="X6" s="137">
        <f t="shared" si="1"/>
        <v>900</v>
      </c>
      <c r="Y6" s="137">
        <f t="shared" si="1"/>
        <v>1000</v>
      </c>
      <c r="Z6" s="123"/>
      <c r="AA6" s="123"/>
      <c r="AB6" s="123"/>
      <c r="AC6" s="123"/>
      <c r="AD6" s="123"/>
      <c r="AE6" s="123"/>
      <c r="AF6" s="123"/>
      <c r="AG6" s="123"/>
      <c r="AH6" s="123"/>
      <c r="AI6" s="123"/>
      <c r="AJ6" s="123"/>
      <c r="AK6" s="123"/>
      <c r="AL6" s="123"/>
      <c r="AM6" s="123"/>
      <c r="AN6" s="123"/>
      <c r="AO6" s="123"/>
    </row>
    <row r="7" spans="1:41" ht="18" x14ac:dyDescent="0.35">
      <c r="A7" s="538"/>
      <c r="B7" s="125">
        <v>9</v>
      </c>
      <c r="C7" s="135">
        <f t="shared" ref="C7:C15" si="2">$B7*C$5</f>
        <v>9</v>
      </c>
      <c r="D7" s="126">
        <f t="shared" si="0"/>
        <v>18</v>
      </c>
      <c r="E7" s="126">
        <f t="shared" si="0"/>
        <v>27</v>
      </c>
      <c r="F7" s="126">
        <f t="shared" si="0"/>
        <v>36</v>
      </c>
      <c r="G7" s="127">
        <f t="shared" si="0"/>
        <v>45</v>
      </c>
      <c r="H7" s="127">
        <f t="shared" si="0"/>
        <v>54</v>
      </c>
      <c r="I7" s="127">
        <f t="shared" si="0"/>
        <v>63</v>
      </c>
      <c r="J7" s="127">
        <f t="shared" si="0"/>
        <v>72</v>
      </c>
      <c r="K7" s="127">
        <f t="shared" si="0"/>
        <v>81</v>
      </c>
      <c r="L7" s="127">
        <f t="shared" si="0"/>
        <v>90</v>
      </c>
      <c r="M7" s="123"/>
      <c r="N7" s="539"/>
      <c r="O7" s="125">
        <v>90</v>
      </c>
      <c r="P7" s="136">
        <f t="shared" ref="P7:Y45" si="3">$O7*P$5</f>
        <v>90</v>
      </c>
      <c r="Q7" s="136">
        <f t="shared" si="1"/>
        <v>180</v>
      </c>
      <c r="R7" s="137">
        <f t="shared" si="1"/>
        <v>270</v>
      </c>
      <c r="S7" s="137">
        <f t="shared" si="1"/>
        <v>360</v>
      </c>
      <c r="T7" s="137">
        <f t="shared" si="1"/>
        <v>450</v>
      </c>
      <c r="U7" s="137">
        <f t="shared" si="1"/>
        <v>540</v>
      </c>
      <c r="V7" s="137">
        <f t="shared" si="1"/>
        <v>630</v>
      </c>
      <c r="W7" s="137">
        <f t="shared" si="1"/>
        <v>720</v>
      </c>
      <c r="X7" s="137">
        <f t="shared" si="1"/>
        <v>810</v>
      </c>
      <c r="Y7" s="137">
        <f t="shared" si="1"/>
        <v>900</v>
      </c>
      <c r="Z7" s="123"/>
      <c r="AA7" s="123"/>
      <c r="AB7" s="123"/>
      <c r="AC7" s="123"/>
      <c r="AD7" s="123"/>
      <c r="AE7" s="123"/>
      <c r="AF7" s="123"/>
      <c r="AG7" s="123"/>
      <c r="AH7" s="123"/>
      <c r="AI7" s="123"/>
      <c r="AJ7" s="123"/>
      <c r="AK7" s="123"/>
      <c r="AL7" s="123"/>
      <c r="AM7" s="123"/>
      <c r="AN7" s="123"/>
      <c r="AO7" s="123"/>
    </row>
    <row r="8" spans="1:41" ht="18" x14ac:dyDescent="0.35">
      <c r="A8" s="538"/>
      <c r="B8" s="125">
        <v>8</v>
      </c>
      <c r="C8" s="135">
        <f t="shared" si="2"/>
        <v>8</v>
      </c>
      <c r="D8" s="126">
        <f t="shared" si="0"/>
        <v>16</v>
      </c>
      <c r="E8" s="126">
        <f t="shared" si="0"/>
        <v>24</v>
      </c>
      <c r="F8" s="126">
        <f t="shared" si="0"/>
        <v>32</v>
      </c>
      <c r="G8" s="127">
        <f t="shared" si="0"/>
        <v>40</v>
      </c>
      <c r="H8" s="127">
        <f t="shared" si="0"/>
        <v>48</v>
      </c>
      <c r="I8" s="127">
        <f t="shared" si="0"/>
        <v>56</v>
      </c>
      <c r="J8" s="127">
        <f t="shared" si="0"/>
        <v>64</v>
      </c>
      <c r="K8" s="127">
        <f t="shared" si="0"/>
        <v>72</v>
      </c>
      <c r="L8" s="127">
        <f t="shared" si="0"/>
        <v>80</v>
      </c>
      <c r="M8" s="123"/>
      <c r="N8" s="539"/>
      <c r="O8" s="125">
        <v>81</v>
      </c>
      <c r="P8" s="136">
        <f t="shared" si="3"/>
        <v>81</v>
      </c>
      <c r="Q8" s="136">
        <f t="shared" si="1"/>
        <v>162</v>
      </c>
      <c r="R8" s="137">
        <f t="shared" si="1"/>
        <v>243</v>
      </c>
      <c r="S8" s="137">
        <f t="shared" si="1"/>
        <v>324</v>
      </c>
      <c r="T8" s="137">
        <f t="shared" si="1"/>
        <v>405</v>
      </c>
      <c r="U8" s="137">
        <f t="shared" si="1"/>
        <v>486</v>
      </c>
      <c r="V8" s="137">
        <f t="shared" si="1"/>
        <v>567</v>
      </c>
      <c r="W8" s="137">
        <f t="shared" si="1"/>
        <v>648</v>
      </c>
      <c r="X8" s="137">
        <f t="shared" si="1"/>
        <v>729</v>
      </c>
      <c r="Y8" s="137">
        <f t="shared" si="1"/>
        <v>810</v>
      </c>
      <c r="Z8" s="123"/>
      <c r="AA8" s="123"/>
      <c r="AB8" s="123"/>
      <c r="AC8" s="123"/>
      <c r="AD8" s="123"/>
      <c r="AE8" s="123"/>
      <c r="AF8" s="123"/>
      <c r="AG8" s="123"/>
      <c r="AH8" s="123"/>
      <c r="AI8" s="123"/>
      <c r="AJ8" s="123"/>
      <c r="AK8" s="123"/>
      <c r="AL8" s="123"/>
      <c r="AM8" s="123"/>
      <c r="AN8" s="123"/>
      <c r="AO8" s="123"/>
    </row>
    <row r="9" spans="1:41" ht="18" x14ac:dyDescent="0.35">
      <c r="A9" s="538"/>
      <c r="B9" s="125">
        <v>7</v>
      </c>
      <c r="C9" s="135">
        <f t="shared" si="2"/>
        <v>7</v>
      </c>
      <c r="D9" s="138">
        <f t="shared" si="0"/>
        <v>14</v>
      </c>
      <c r="E9" s="126">
        <f t="shared" si="0"/>
        <v>21</v>
      </c>
      <c r="F9" s="126">
        <f t="shared" si="0"/>
        <v>28</v>
      </c>
      <c r="G9" s="126">
        <f t="shared" si="0"/>
        <v>35</v>
      </c>
      <c r="H9" s="127">
        <f t="shared" si="0"/>
        <v>42</v>
      </c>
      <c r="I9" s="127">
        <f t="shared" si="0"/>
        <v>49</v>
      </c>
      <c r="J9" s="127">
        <f t="shared" si="0"/>
        <v>56</v>
      </c>
      <c r="K9" s="127">
        <f t="shared" si="0"/>
        <v>63</v>
      </c>
      <c r="L9" s="127">
        <f t="shared" si="0"/>
        <v>70</v>
      </c>
      <c r="M9" s="123"/>
      <c r="N9" s="539"/>
      <c r="O9" s="125">
        <v>80</v>
      </c>
      <c r="P9" s="136">
        <f t="shared" si="3"/>
        <v>80</v>
      </c>
      <c r="Q9" s="136">
        <f t="shared" si="1"/>
        <v>160</v>
      </c>
      <c r="R9" s="137">
        <f t="shared" si="1"/>
        <v>240</v>
      </c>
      <c r="S9" s="137">
        <f t="shared" si="1"/>
        <v>320</v>
      </c>
      <c r="T9" s="137">
        <f t="shared" si="1"/>
        <v>400</v>
      </c>
      <c r="U9" s="137">
        <f t="shared" si="1"/>
        <v>480</v>
      </c>
      <c r="V9" s="137">
        <f t="shared" si="1"/>
        <v>560</v>
      </c>
      <c r="W9" s="137">
        <f t="shared" si="1"/>
        <v>640</v>
      </c>
      <c r="X9" s="137">
        <f t="shared" si="1"/>
        <v>720</v>
      </c>
      <c r="Y9" s="137">
        <f t="shared" si="1"/>
        <v>800</v>
      </c>
      <c r="Z9" s="123"/>
      <c r="AA9" s="123"/>
      <c r="AB9" s="123"/>
      <c r="AC9" s="123"/>
      <c r="AD9" s="123"/>
      <c r="AE9" s="123"/>
      <c r="AF9" s="123"/>
      <c r="AG9" s="123"/>
      <c r="AH9" s="123"/>
      <c r="AI9" s="123"/>
      <c r="AJ9" s="123"/>
      <c r="AK9" s="123"/>
      <c r="AL9" s="123"/>
      <c r="AM9" s="123"/>
      <c r="AN9" s="123"/>
      <c r="AO9" s="123"/>
    </row>
    <row r="10" spans="1:41" ht="18" x14ac:dyDescent="0.35">
      <c r="A10" s="538"/>
      <c r="B10" s="125">
        <v>6</v>
      </c>
      <c r="C10" s="135">
        <f t="shared" si="2"/>
        <v>6</v>
      </c>
      <c r="D10" s="135">
        <f t="shared" si="0"/>
        <v>12</v>
      </c>
      <c r="E10" s="126">
        <f t="shared" si="0"/>
        <v>18</v>
      </c>
      <c r="F10" s="126">
        <f t="shared" si="0"/>
        <v>24</v>
      </c>
      <c r="G10" s="133">
        <f t="shared" si="0"/>
        <v>30</v>
      </c>
      <c r="H10" s="126">
        <f t="shared" si="0"/>
        <v>36</v>
      </c>
      <c r="I10" s="127">
        <f t="shared" si="0"/>
        <v>42</v>
      </c>
      <c r="J10" s="127">
        <f t="shared" si="0"/>
        <v>48</v>
      </c>
      <c r="K10" s="127">
        <f t="shared" si="0"/>
        <v>54</v>
      </c>
      <c r="L10" s="127">
        <f t="shared" si="0"/>
        <v>60</v>
      </c>
      <c r="M10" s="123"/>
      <c r="N10" s="539"/>
      <c r="O10" s="125">
        <v>72</v>
      </c>
      <c r="P10" s="136">
        <f t="shared" si="3"/>
        <v>72</v>
      </c>
      <c r="Q10" s="136">
        <f t="shared" si="1"/>
        <v>144</v>
      </c>
      <c r="R10" s="137">
        <f t="shared" si="1"/>
        <v>216</v>
      </c>
      <c r="S10" s="137">
        <f t="shared" si="1"/>
        <v>288</v>
      </c>
      <c r="T10" s="137">
        <f t="shared" si="1"/>
        <v>360</v>
      </c>
      <c r="U10" s="137">
        <f t="shared" si="1"/>
        <v>432</v>
      </c>
      <c r="V10" s="137">
        <f t="shared" si="1"/>
        <v>504</v>
      </c>
      <c r="W10" s="137">
        <f t="shared" si="1"/>
        <v>576</v>
      </c>
      <c r="X10" s="137">
        <f t="shared" si="1"/>
        <v>648</v>
      </c>
      <c r="Y10" s="137">
        <f t="shared" si="1"/>
        <v>720</v>
      </c>
      <c r="Z10" s="123"/>
      <c r="AA10" s="123"/>
      <c r="AB10" s="123"/>
      <c r="AC10" s="123"/>
      <c r="AD10" s="123"/>
      <c r="AE10" s="123"/>
      <c r="AF10" s="123"/>
      <c r="AG10" s="123"/>
      <c r="AH10" s="123"/>
      <c r="AI10" s="123"/>
      <c r="AJ10" s="123"/>
      <c r="AK10" s="123"/>
      <c r="AL10" s="123"/>
      <c r="AM10" s="123"/>
      <c r="AN10" s="123"/>
      <c r="AO10" s="123"/>
    </row>
    <row r="11" spans="1:41" ht="18" x14ac:dyDescent="0.35">
      <c r="A11" s="538"/>
      <c r="B11" s="125">
        <v>5</v>
      </c>
      <c r="C11" s="135">
        <f t="shared" si="2"/>
        <v>5</v>
      </c>
      <c r="D11" s="135">
        <f t="shared" si="0"/>
        <v>10</v>
      </c>
      <c r="E11" s="138">
        <f t="shared" si="0"/>
        <v>15</v>
      </c>
      <c r="F11" s="126">
        <f t="shared" si="0"/>
        <v>20</v>
      </c>
      <c r="G11" s="126">
        <f t="shared" si="0"/>
        <v>25</v>
      </c>
      <c r="H11" s="126">
        <f t="shared" si="0"/>
        <v>30</v>
      </c>
      <c r="I11" s="126">
        <f t="shared" si="0"/>
        <v>35</v>
      </c>
      <c r="J11" s="127">
        <f t="shared" si="0"/>
        <v>40</v>
      </c>
      <c r="K11" s="127">
        <f t="shared" si="0"/>
        <v>45</v>
      </c>
      <c r="L11" s="127">
        <f t="shared" si="0"/>
        <v>50</v>
      </c>
      <c r="M11" s="123"/>
      <c r="N11" s="539"/>
      <c r="O11" s="125">
        <v>70</v>
      </c>
      <c r="P11" s="139">
        <f t="shared" si="3"/>
        <v>70</v>
      </c>
      <c r="Q11" s="136">
        <f t="shared" si="1"/>
        <v>140</v>
      </c>
      <c r="R11" s="137">
        <f t="shared" si="1"/>
        <v>210</v>
      </c>
      <c r="S11" s="137">
        <f t="shared" si="1"/>
        <v>280</v>
      </c>
      <c r="T11" s="137">
        <f t="shared" si="1"/>
        <v>350</v>
      </c>
      <c r="U11" s="137">
        <f t="shared" si="1"/>
        <v>420</v>
      </c>
      <c r="V11" s="137">
        <f t="shared" si="1"/>
        <v>490</v>
      </c>
      <c r="W11" s="137">
        <f t="shared" si="1"/>
        <v>560</v>
      </c>
      <c r="X11" s="137">
        <f t="shared" si="1"/>
        <v>630</v>
      </c>
      <c r="Y11" s="137">
        <f t="shared" si="1"/>
        <v>700</v>
      </c>
      <c r="Z11" s="123"/>
      <c r="AA11" s="123"/>
      <c r="AB11" s="123"/>
      <c r="AC11" s="123"/>
      <c r="AD11" s="123"/>
      <c r="AE11" s="123"/>
      <c r="AF11" s="123"/>
      <c r="AG11" s="123"/>
      <c r="AH11" s="123"/>
      <c r="AI11" s="123"/>
      <c r="AJ11" s="123"/>
      <c r="AK11" s="123"/>
      <c r="AL11" s="123"/>
      <c r="AM11" s="123"/>
      <c r="AN11" s="123"/>
      <c r="AO11" s="123"/>
    </row>
    <row r="12" spans="1:41" ht="18" x14ac:dyDescent="0.35">
      <c r="A12" s="538"/>
      <c r="B12" s="125">
        <v>4</v>
      </c>
      <c r="C12" s="135">
        <f t="shared" si="2"/>
        <v>4</v>
      </c>
      <c r="D12" s="135">
        <f t="shared" si="0"/>
        <v>8</v>
      </c>
      <c r="E12" s="135">
        <f t="shared" si="0"/>
        <v>12</v>
      </c>
      <c r="F12" s="126">
        <f t="shared" si="0"/>
        <v>16</v>
      </c>
      <c r="G12" s="126">
        <f t="shared" si="0"/>
        <v>20</v>
      </c>
      <c r="H12" s="126">
        <f t="shared" si="0"/>
        <v>24</v>
      </c>
      <c r="I12" s="126">
        <f t="shared" si="0"/>
        <v>28</v>
      </c>
      <c r="J12" s="126">
        <f t="shared" si="0"/>
        <v>32</v>
      </c>
      <c r="K12" s="126">
        <f t="shared" si="0"/>
        <v>36</v>
      </c>
      <c r="L12" s="127">
        <f t="shared" si="0"/>
        <v>40</v>
      </c>
      <c r="M12" s="123"/>
      <c r="N12" s="539"/>
      <c r="O12" s="125">
        <v>64</v>
      </c>
      <c r="P12" s="139">
        <f t="shared" si="3"/>
        <v>64</v>
      </c>
      <c r="Q12" s="136">
        <f t="shared" si="1"/>
        <v>128</v>
      </c>
      <c r="R12" s="137">
        <f t="shared" si="1"/>
        <v>192</v>
      </c>
      <c r="S12" s="137">
        <f t="shared" si="1"/>
        <v>256</v>
      </c>
      <c r="T12" s="137">
        <f t="shared" si="1"/>
        <v>320</v>
      </c>
      <c r="U12" s="137">
        <f t="shared" si="1"/>
        <v>384</v>
      </c>
      <c r="V12" s="137">
        <f t="shared" si="1"/>
        <v>448</v>
      </c>
      <c r="W12" s="137">
        <f t="shared" si="1"/>
        <v>512</v>
      </c>
      <c r="X12" s="137">
        <f t="shared" si="1"/>
        <v>576</v>
      </c>
      <c r="Y12" s="137">
        <f t="shared" si="1"/>
        <v>640</v>
      </c>
      <c r="Z12" s="123"/>
      <c r="AA12" s="123"/>
      <c r="AB12" s="123"/>
      <c r="AC12" s="123"/>
      <c r="AD12" s="123"/>
      <c r="AE12" s="123"/>
      <c r="AF12" s="123"/>
      <c r="AG12" s="123"/>
      <c r="AH12" s="123"/>
      <c r="AI12" s="123"/>
      <c r="AJ12" s="123"/>
      <c r="AK12" s="123"/>
      <c r="AL12" s="123"/>
      <c r="AM12" s="123"/>
      <c r="AN12" s="123"/>
      <c r="AO12" s="123"/>
    </row>
    <row r="13" spans="1:41" ht="18" x14ac:dyDescent="0.35">
      <c r="A13" s="538"/>
      <c r="B13" s="125">
        <v>3</v>
      </c>
      <c r="C13" s="135">
        <f t="shared" si="2"/>
        <v>3</v>
      </c>
      <c r="D13" s="135">
        <f t="shared" si="0"/>
        <v>6</v>
      </c>
      <c r="E13" s="135">
        <f t="shared" si="0"/>
        <v>9</v>
      </c>
      <c r="F13" s="135">
        <f t="shared" si="0"/>
        <v>12</v>
      </c>
      <c r="G13" s="138">
        <f t="shared" si="0"/>
        <v>15</v>
      </c>
      <c r="H13" s="126">
        <f t="shared" si="0"/>
        <v>18</v>
      </c>
      <c r="I13" s="126">
        <f t="shared" si="0"/>
        <v>21</v>
      </c>
      <c r="J13" s="126">
        <f t="shared" si="0"/>
        <v>24</v>
      </c>
      <c r="K13" s="126">
        <f t="shared" si="0"/>
        <v>27</v>
      </c>
      <c r="L13" s="126">
        <f t="shared" si="0"/>
        <v>30</v>
      </c>
      <c r="M13" s="123"/>
      <c r="N13" s="539"/>
      <c r="O13" s="125">
        <v>63</v>
      </c>
      <c r="P13" s="139">
        <f t="shared" si="3"/>
        <v>63</v>
      </c>
      <c r="Q13" s="136">
        <f t="shared" si="1"/>
        <v>126</v>
      </c>
      <c r="R13" s="136">
        <f t="shared" si="1"/>
        <v>189</v>
      </c>
      <c r="S13" s="137">
        <f t="shared" si="1"/>
        <v>252</v>
      </c>
      <c r="T13" s="137">
        <f t="shared" si="1"/>
        <v>315</v>
      </c>
      <c r="U13" s="137">
        <f t="shared" si="1"/>
        <v>378</v>
      </c>
      <c r="V13" s="137">
        <f t="shared" si="1"/>
        <v>441</v>
      </c>
      <c r="W13" s="137">
        <f t="shared" si="1"/>
        <v>504</v>
      </c>
      <c r="X13" s="137">
        <f t="shared" si="1"/>
        <v>567</v>
      </c>
      <c r="Y13" s="137">
        <f t="shared" si="1"/>
        <v>630</v>
      </c>
      <c r="Z13" s="123"/>
      <c r="AA13" s="123"/>
      <c r="AB13" s="123"/>
      <c r="AC13" s="123"/>
      <c r="AD13" s="123"/>
      <c r="AE13" s="123"/>
      <c r="AF13" s="123"/>
      <c r="AG13" s="123"/>
      <c r="AH13" s="123"/>
      <c r="AI13" s="123"/>
      <c r="AJ13" s="123"/>
      <c r="AK13" s="123"/>
      <c r="AL13" s="123"/>
      <c r="AM13" s="123"/>
      <c r="AN13" s="123"/>
      <c r="AO13" s="123"/>
    </row>
    <row r="14" spans="1:41" ht="18" x14ac:dyDescent="0.35">
      <c r="A14" s="538"/>
      <c r="B14" s="125">
        <v>2</v>
      </c>
      <c r="C14" s="135">
        <f t="shared" si="2"/>
        <v>2</v>
      </c>
      <c r="D14" s="135">
        <f t="shared" si="0"/>
        <v>4</v>
      </c>
      <c r="E14" s="135">
        <f t="shared" si="0"/>
        <v>6</v>
      </c>
      <c r="F14" s="135">
        <f t="shared" si="0"/>
        <v>8</v>
      </c>
      <c r="G14" s="135">
        <f t="shared" si="0"/>
        <v>10</v>
      </c>
      <c r="H14" s="135">
        <f t="shared" si="0"/>
        <v>12</v>
      </c>
      <c r="I14" s="138">
        <f t="shared" si="0"/>
        <v>14</v>
      </c>
      <c r="J14" s="126">
        <f t="shared" si="0"/>
        <v>16</v>
      </c>
      <c r="K14" s="126">
        <f t="shared" si="0"/>
        <v>18</v>
      </c>
      <c r="L14" s="126">
        <f t="shared" si="0"/>
        <v>20</v>
      </c>
      <c r="M14" s="123"/>
      <c r="N14" s="539"/>
      <c r="O14" s="125">
        <v>60</v>
      </c>
      <c r="P14" s="139">
        <f t="shared" si="3"/>
        <v>60</v>
      </c>
      <c r="Q14" s="136">
        <f t="shared" si="1"/>
        <v>120</v>
      </c>
      <c r="R14" s="136">
        <f t="shared" si="1"/>
        <v>180</v>
      </c>
      <c r="S14" s="137">
        <f t="shared" si="1"/>
        <v>240</v>
      </c>
      <c r="T14" s="137">
        <f t="shared" si="1"/>
        <v>300</v>
      </c>
      <c r="U14" s="137">
        <f t="shared" si="1"/>
        <v>360</v>
      </c>
      <c r="V14" s="137">
        <f t="shared" si="1"/>
        <v>420</v>
      </c>
      <c r="W14" s="137">
        <f t="shared" si="1"/>
        <v>480</v>
      </c>
      <c r="X14" s="137">
        <f t="shared" si="1"/>
        <v>540</v>
      </c>
      <c r="Y14" s="137">
        <f t="shared" si="1"/>
        <v>600</v>
      </c>
      <c r="Z14" s="123"/>
      <c r="AA14" s="123"/>
      <c r="AB14" s="123"/>
      <c r="AC14" s="123"/>
      <c r="AD14" s="123"/>
      <c r="AE14" s="123"/>
      <c r="AF14" s="123"/>
      <c r="AG14" s="123"/>
      <c r="AH14" s="123"/>
      <c r="AI14" s="123"/>
      <c r="AJ14" s="123"/>
      <c r="AK14" s="123"/>
      <c r="AL14" s="123"/>
      <c r="AM14" s="123"/>
      <c r="AN14" s="123"/>
      <c r="AO14" s="123"/>
    </row>
    <row r="15" spans="1:41" ht="18" x14ac:dyDescent="0.35">
      <c r="A15" s="538"/>
      <c r="B15" s="125">
        <v>1</v>
      </c>
      <c r="C15" s="135">
        <f t="shared" si="2"/>
        <v>1</v>
      </c>
      <c r="D15" s="135">
        <f t="shared" si="0"/>
        <v>2</v>
      </c>
      <c r="E15" s="135">
        <f t="shared" si="0"/>
        <v>3</v>
      </c>
      <c r="F15" s="135">
        <f t="shared" si="0"/>
        <v>4</v>
      </c>
      <c r="G15" s="135">
        <f t="shared" si="0"/>
        <v>5</v>
      </c>
      <c r="H15" s="135">
        <f t="shared" si="0"/>
        <v>6</v>
      </c>
      <c r="I15" s="135">
        <f t="shared" si="0"/>
        <v>7</v>
      </c>
      <c r="J15" s="135">
        <f t="shared" si="0"/>
        <v>8</v>
      </c>
      <c r="K15" s="135">
        <f t="shared" si="0"/>
        <v>9</v>
      </c>
      <c r="L15" s="135">
        <f t="shared" si="0"/>
        <v>10</v>
      </c>
      <c r="M15" s="123"/>
      <c r="N15" s="539"/>
      <c r="O15" s="125">
        <v>56</v>
      </c>
      <c r="P15" s="139">
        <f t="shared" si="3"/>
        <v>56</v>
      </c>
      <c r="Q15" s="136">
        <f t="shared" si="1"/>
        <v>112</v>
      </c>
      <c r="R15" s="136">
        <f t="shared" si="1"/>
        <v>168</v>
      </c>
      <c r="S15" s="137">
        <f t="shared" si="1"/>
        <v>224</v>
      </c>
      <c r="T15" s="137">
        <f t="shared" si="1"/>
        <v>280</v>
      </c>
      <c r="U15" s="137">
        <f t="shared" si="1"/>
        <v>336</v>
      </c>
      <c r="V15" s="137">
        <f t="shared" si="1"/>
        <v>392</v>
      </c>
      <c r="W15" s="137">
        <f t="shared" si="1"/>
        <v>448</v>
      </c>
      <c r="X15" s="137">
        <f t="shared" si="1"/>
        <v>504</v>
      </c>
      <c r="Y15" s="137">
        <f t="shared" si="1"/>
        <v>560</v>
      </c>
      <c r="Z15" s="123"/>
      <c r="AA15" s="123"/>
      <c r="AB15" s="123"/>
      <c r="AC15" s="123"/>
      <c r="AD15" s="123"/>
      <c r="AE15" s="123"/>
      <c r="AF15" s="123"/>
      <c r="AG15" s="123"/>
      <c r="AH15" s="123"/>
      <c r="AI15" s="123"/>
      <c r="AJ15" s="123"/>
      <c r="AK15" s="123"/>
      <c r="AL15" s="123"/>
      <c r="AM15" s="123"/>
      <c r="AN15" s="123"/>
      <c r="AO15" s="123"/>
    </row>
    <row r="16" spans="1:41" ht="18" x14ac:dyDescent="0.35">
      <c r="A16" s="129" t="s">
        <v>526</v>
      </c>
      <c r="B16" s="130" t="s">
        <v>527</v>
      </c>
      <c r="C16" s="123"/>
      <c r="D16" s="123"/>
      <c r="E16" s="123"/>
      <c r="F16" s="123"/>
      <c r="G16" s="123"/>
      <c r="H16" s="123"/>
      <c r="I16" s="123"/>
      <c r="J16" s="123"/>
      <c r="K16" s="123"/>
      <c r="L16" s="123"/>
      <c r="M16" s="123"/>
      <c r="N16" s="539"/>
      <c r="O16" s="125">
        <v>54</v>
      </c>
      <c r="P16" s="139">
        <f t="shared" si="3"/>
        <v>54</v>
      </c>
      <c r="Q16" s="136">
        <f t="shared" si="1"/>
        <v>108</v>
      </c>
      <c r="R16" s="136">
        <f t="shared" si="1"/>
        <v>162</v>
      </c>
      <c r="S16" s="137">
        <f t="shared" si="1"/>
        <v>216</v>
      </c>
      <c r="T16" s="137">
        <f t="shared" si="1"/>
        <v>270</v>
      </c>
      <c r="U16" s="137">
        <f t="shared" si="1"/>
        <v>324</v>
      </c>
      <c r="V16" s="137">
        <f t="shared" si="1"/>
        <v>378</v>
      </c>
      <c r="W16" s="137">
        <f t="shared" si="1"/>
        <v>432</v>
      </c>
      <c r="X16" s="137">
        <f t="shared" si="1"/>
        <v>486</v>
      </c>
      <c r="Y16" s="137">
        <f t="shared" si="1"/>
        <v>540</v>
      </c>
      <c r="Z16" s="123"/>
      <c r="AA16" s="123"/>
      <c r="AB16" s="123"/>
      <c r="AC16" s="123"/>
      <c r="AD16" s="123"/>
      <c r="AE16" s="123"/>
      <c r="AF16" s="123"/>
      <c r="AG16" s="123"/>
      <c r="AH16" s="123"/>
      <c r="AI16" s="123"/>
      <c r="AJ16" s="123"/>
      <c r="AK16" s="123"/>
      <c r="AL16" s="123"/>
      <c r="AM16" s="123"/>
      <c r="AN16" s="123"/>
      <c r="AO16" s="123"/>
    </row>
    <row r="17" spans="1:41" ht="18" x14ac:dyDescent="0.35">
      <c r="A17" s="131" t="s">
        <v>528</v>
      </c>
      <c r="B17" s="130" t="s">
        <v>529</v>
      </c>
      <c r="C17" s="123"/>
      <c r="D17" s="123"/>
      <c r="E17" s="123"/>
      <c r="F17" s="123"/>
      <c r="G17" s="123"/>
      <c r="H17" s="123"/>
      <c r="I17" s="123"/>
      <c r="J17" s="123"/>
      <c r="K17" s="123"/>
      <c r="L17" s="123"/>
      <c r="M17" s="123"/>
      <c r="N17" s="539"/>
      <c r="O17" s="125">
        <v>50</v>
      </c>
      <c r="P17" s="139">
        <f t="shared" si="3"/>
        <v>50</v>
      </c>
      <c r="Q17" s="136">
        <f t="shared" si="1"/>
        <v>100</v>
      </c>
      <c r="R17" s="136">
        <f t="shared" si="1"/>
        <v>150</v>
      </c>
      <c r="S17" s="137">
        <f t="shared" si="1"/>
        <v>200</v>
      </c>
      <c r="T17" s="137">
        <f t="shared" si="1"/>
        <v>250</v>
      </c>
      <c r="U17" s="137">
        <f t="shared" si="1"/>
        <v>300</v>
      </c>
      <c r="V17" s="137">
        <f t="shared" si="1"/>
        <v>350</v>
      </c>
      <c r="W17" s="137">
        <f t="shared" si="1"/>
        <v>400</v>
      </c>
      <c r="X17" s="137">
        <f t="shared" si="1"/>
        <v>450</v>
      </c>
      <c r="Y17" s="137">
        <f t="shared" si="1"/>
        <v>500</v>
      </c>
      <c r="Z17" s="123"/>
      <c r="AA17" s="123"/>
      <c r="AB17" s="123"/>
      <c r="AC17" s="123"/>
      <c r="AD17" s="123"/>
      <c r="AE17" s="123"/>
      <c r="AF17" s="123"/>
      <c r="AG17" s="123"/>
      <c r="AH17" s="123"/>
      <c r="AI17" s="123"/>
      <c r="AJ17" s="123"/>
      <c r="AK17" s="123"/>
      <c r="AL17" s="123"/>
      <c r="AM17" s="123"/>
      <c r="AN17" s="123"/>
      <c r="AO17" s="123"/>
    </row>
    <row r="18" spans="1:41" ht="18" x14ac:dyDescent="0.35">
      <c r="A18" s="132" t="s">
        <v>569</v>
      </c>
      <c r="B18" s="130" t="s">
        <v>531</v>
      </c>
      <c r="C18" s="123"/>
      <c r="D18" s="123"/>
      <c r="E18" s="123"/>
      <c r="F18" s="123"/>
      <c r="G18" s="123"/>
      <c r="H18" s="123"/>
      <c r="I18" s="123"/>
      <c r="J18" s="123"/>
      <c r="K18" s="123"/>
      <c r="L18" s="123"/>
      <c r="M18" s="123"/>
      <c r="N18" s="539"/>
      <c r="O18" s="125">
        <v>49</v>
      </c>
      <c r="P18" s="139">
        <f t="shared" si="3"/>
        <v>49</v>
      </c>
      <c r="Q18" s="136">
        <f t="shared" si="1"/>
        <v>98</v>
      </c>
      <c r="R18" s="136">
        <f t="shared" si="1"/>
        <v>147</v>
      </c>
      <c r="S18" s="137">
        <f t="shared" si="1"/>
        <v>196</v>
      </c>
      <c r="T18" s="137">
        <f t="shared" si="1"/>
        <v>245</v>
      </c>
      <c r="U18" s="137">
        <f t="shared" si="1"/>
        <v>294</v>
      </c>
      <c r="V18" s="137">
        <f t="shared" si="1"/>
        <v>343</v>
      </c>
      <c r="W18" s="137">
        <f t="shared" si="1"/>
        <v>392</v>
      </c>
      <c r="X18" s="137">
        <f t="shared" si="1"/>
        <v>441</v>
      </c>
      <c r="Y18" s="137">
        <f t="shared" si="1"/>
        <v>490</v>
      </c>
      <c r="Z18" s="123"/>
      <c r="AA18" s="123"/>
      <c r="AB18" s="123"/>
      <c r="AC18" s="123"/>
      <c r="AD18" s="123"/>
      <c r="AE18" s="123"/>
      <c r="AF18" s="123"/>
      <c r="AG18" s="123"/>
      <c r="AH18" s="123"/>
      <c r="AI18" s="123"/>
      <c r="AJ18" s="123"/>
      <c r="AK18" s="123"/>
      <c r="AL18" s="123"/>
      <c r="AM18" s="123"/>
      <c r="AN18" s="123"/>
      <c r="AO18" s="123"/>
    </row>
    <row r="19" spans="1:41" ht="18" x14ac:dyDescent="0.35">
      <c r="A19" s="123"/>
      <c r="B19" s="123"/>
      <c r="C19" s="123"/>
      <c r="D19" s="123"/>
      <c r="E19" s="123"/>
      <c r="F19" s="123"/>
      <c r="G19" s="123"/>
      <c r="H19" s="123"/>
      <c r="I19" s="123"/>
      <c r="J19" s="123"/>
      <c r="K19" s="123"/>
      <c r="L19" s="123"/>
      <c r="M19" s="123"/>
      <c r="N19" s="539"/>
      <c r="O19" s="125">
        <v>48</v>
      </c>
      <c r="P19" s="139">
        <f t="shared" si="3"/>
        <v>48</v>
      </c>
      <c r="Q19" s="136">
        <f t="shared" si="1"/>
        <v>96</v>
      </c>
      <c r="R19" s="136">
        <f t="shared" si="1"/>
        <v>144</v>
      </c>
      <c r="S19" s="137">
        <f t="shared" si="1"/>
        <v>192</v>
      </c>
      <c r="T19" s="137">
        <f t="shared" si="1"/>
        <v>240</v>
      </c>
      <c r="U19" s="137">
        <f t="shared" si="1"/>
        <v>288</v>
      </c>
      <c r="V19" s="137">
        <f t="shared" si="1"/>
        <v>336</v>
      </c>
      <c r="W19" s="137">
        <f t="shared" si="1"/>
        <v>384</v>
      </c>
      <c r="X19" s="137">
        <f t="shared" si="1"/>
        <v>432</v>
      </c>
      <c r="Y19" s="137">
        <f t="shared" si="1"/>
        <v>480</v>
      </c>
      <c r="Z19" s="123"/>
      <c r="AA19" s="123"/>
      <c r="AB19" s="123"/>
      <c r="AC19" s="123"/>
      <c r="AD19" s="123"/>
      <c r="AE19" s="123"/>
      <c r="AF19" s="123"/>
      <c r="AG19" s="123"/>
      <c r="AH19" s="123"/>
      <c r="AI19" s="123"/>
      <c r="AJ19" s="123"/>
      <c r="AK19" s="123"/>
      <c r="AL19" s="123"/>
      <c r="AM19" s="123"/>
      <c r="AN19" s="123"/>
      <c r="AO19" s="123"/>
    </row>
    <row r="20" spans="1:41" ht="18" x14ac:dyDescent="0.35">
      <c r="A20" s="123"/>
      <c r="B20" s="123"/>
      <c r="C20" s="123"/>
      <c r="D20" s="123"/>
      <c r="E20" s="123"/>
      <c r="F20" s="123"/>
      <c r="G20" s="123"/>
      <c r="H20" s="123"/>
      <c r="I20" s="123"/>
      <c r="J20" s="123"/>
      <c r="K20" s="123"/>
      <c r="L20" s="123"/>
      <c r="M20" s="123"/>
      <c r="N20" s="539"/>
      <c r="O20" s="125">
        <v>45</v>
      </c>
      <c r="P20" s="139">
        <f t="shared" si="3"/>
        <v>45</v>
      </c>
      <c r="Q20" s="136">
        <f t="shared" si="1"/>
        <v>90</v>
      </c>
      <c r="R20" s="136">
        <f t="shared" si="1"/>
        <v>135</v>
      </c>
      <c r="S20" s="136">
        <f t="shared" si="1"/>
        <v>180</v>
      </c>
      <c r="T20" s="137">
        <f t="shared" si="1"/>
        <v>225</v>
      </c>
      <c r="U20" s="137">
        <f t="shared" si="1"/>
        <v>270</v>
      </c>
      <c r="V20" s="137">
        <f t="shared" si="1"/>
        <v>315</v>
      </c>
      <c r="W20" s="137">
        <f t="shared" si="1"/>
        <v>360</v>
      </c>
      <c r="X20" s="137">
        <f t="shared" si="1"/>
        <v>405</v>
      </c>
      <c r="Y20" s="137">
        <f t="shared" si="1"/>
        <v>450</v>
      </c>
      <c r="Z20" s="123"/>
      <c r="AA20" s="123"/>
      <c r="AB20" s="123"/>
      <c r="AC20" s="123"/>
      <c r="AD20" s="123"/>
      <c r="AE20" s="123"/>
      <c r="AF20" s="123"/>
      <c r="AG20" s="123"/>
      <c r="AH20" s="123"/>
      <c r="AI20" s="123"/>
      <c r="AJ20" s="123"/>
      <c r="AK20" s="123"/>
      <c r="AL20" s="123"/>
      <c r="AM20" s="123"/>
      <c r="AN20" s="123"/>
      <c r="AO20" s="123"/>
    </row>
    <row r="21" spans="1:41" ht="18" x14ac:dyDescent="0.35">
      <c r="A21" s="123"/>
      <c r="B21" s="123"/>
      <c r="C21" s="123"/>
      <c r="D21" s="123"/>
      <c r="E21" s="123"/>
      <c r="F21" s="123"/>
      <c r="G21" s="123"/>
      <c r="H21" s="123"/>
      <c r="I21" s="123"/>
      <c r="J21" s="123"/>
      <c r="K21" s="123"/>
      <c r="L21" s="123"/>
      <c r="M21" s="123"/>
      <c r="N21" s="539"/>
      <c r="O21" s="125">
        <v>42</v>
      </c>
      <c r="P21" s="139">
        <f t="shared" si="3"/>
        <v>42</v>
      </c>
      <c r="Q21" s="136">
        <f t="shared" si="1"/>
        <v>84</v>
      </c>
      <c r="R21" s="136">
        <f t="shared" si="1"/>
        <v>126</v>
      </c>
      <c r="S21" s="136">
        <f t="shared" si="1"/>
        <v>168</v>
      </c>
      <c r="T21" s="137">
        <f t="shared" si="1"/>
        <v>210</v>
      </c>
      <c r="U21" s="137">
        <f t="shared" si="1"/>
        <v>252</v>
      </c>
      <c r="V21" s="137">
        <f t="shared" si="1"/>
        <v>294</v>
      </c>
      <c r="W21" s="137">
        <f t="shared" si="1"/>
        <v>336</v>
      </c>
      <c r="X21" s="137">
        <f t="shared" si="1"/>
        <v>378</v>
      </c>
      <c r="Y21" s="137">
        <f t="shared" si="1"/>
        <v>420</v>
      </c>
      <c r="Z21" s="123"/>
      <c r="AA21" s="123"/>
      <c r="AB21" s="123"/>
      <c r="AC21" s="123"/>
      <c r="AD21" s="123"/>
      <c r="AE21" s="123"/>
      <c r="AF21" s="123"/>
      <c r="AG21" s="123"/>
      <c r="AH21" s="123"/>
      <c r="AI21" s="123"/>
      <c r="AJ21" s="123"/>
      <c r="AK21" s="123"/>
      <c r="AL21" s="123"/>
      <c r="AM21" s="123"/>
      <c r="AN21" s="123"/>
      <c r="AO21" s="123"/>
    </row>
    <row r="22" spans="1:41" ht="18" x14ac:dyDescent="0.35">
      <c r="C22" s="123"/>
      <c r="D22" s="123"/>
      <c r="E22" s="123"/>
      <c r="F22" s="123"/>
      <c r="G22" s="123"/>
      <c r="H22" s="123"/>
      <c r="I22" s="123"/>
      <c r="J22" s="123"/>
      <c r="K22" s="123"/>
      <c r="L22" s="123"/>
      <c r="M22" s="123"/>
      <c r="N22" s="539"/>
      <c r="O22" s="125">
        <v>40</v>
      </c>
      <c r="P22" s="139">
        <f t="shared" si="3"/>
        <v>40</v>
      </c>
      <c r="Q22" s="136">
        <f t="shared" si="3"/>
        <v>80</v>
      </c>
      <c r="R22" s="136">
        <f t="shared" si="3"/>
        <v>120</v>
      </c>
      <c r="S22" s="136">
        <f t="shared" si="3"/>
        <v>160</v>
      </c>
      <c r="T22" s="137">
        <f t="shared" si="3"/>
        <v>200</v>
      </c>
      <c r="U22" s="137">
        <f t="shared" si="3"/>
        <v>240</v>
      </c>
      <c r="V22" s="137">
        <f t="shared" si="3"/>
        <v>280</v>
      </c>
      <c r="W22" s="137">
        <f t="shared" si="3"/>
        <v>320</v>
      </c>
      <c r="X22" s="137">
        <f t="shared" si="3"/>
        <v>360</v>
      </c>
      <c r="Y22" s="137">
        <f t="shared" si="3"/>
        <v>400</v>
      </c>
      <c r="Z22" s="123"/>
      <c r="AA22" s="123"/>
      <c r="AB22" s="123"/>
      <c r="AC22" s="123"/>
      <c r="AD22" s="123"/>
      <c r="AE22" s="123"/>
      <c r="AF22" s="123"/>
      <c r="AG22" s="123"/>
      <c r="AH22" s="123"/>
      <c r="AI22" s="123"/>
      <c r="AJ22" s="123"/>
      <c r="AK22" s="123"/>
      <c r="AL22" s="123"/>
      <c r="AM22" s="123"/>
      <c r="AN22" s="123"/>
      <c r="AO22" s="123"/>
    </row>
    <row r="23" spans="1:41" ht="18" x14ac:dyDescent="0.35">
      <c r="C23" s="123"/>
      <c r="D23" s="123"/>
      <c r="E23" s="123"/>
      <c r="F23" s="123"/>
      <c r="G23" s="123"/>
      <c r="H23" s="123"/>
      <c r="I23" s="123"/>
      <c r="J23" s="123"/>
      <c r="K23" s="123"/>
      <c r="L23" s="123"/>
      <c r="M23" s="123"/>
      <c r="N23" s="539"/>
      <c r="O23" s="125">
        <v>36</v>
      </c>
      <c r="P23" s="139">
        <f t="shared" si="3"/>
        <v>36</v>
      </c>
      <c r="Q23" s="136">
        <f t="shared" si="3"/>
        <v>72</v>
      </c>
      <c r="R23" s="136">
        <f t="shared" si="3"/>
        <v>108</v>
      </c>
      <c r="S23" s="136">
        <f t="shared" si="3"/>
        <v>144</v>
      </c>
      <c r="T23" s="136">
        <f t="shared" si="3"/>
        <v>180</v>
      </c>
      <c r="U23" s="137">
        <f t="shared" si="3"/>
        <v>216</v>
      </c>
      <c r="V23" s="137">
        <f t="shared" si="3"/>
        <v>252</v>
      </c>
      <c r="W23" s="137">
        <f t="shared" si="3"/>
        <v>288</v>
      </c>
      <c r="X23" s="137">
        <f t="shared" si="3"/>
        <v>324</v>
      </c>
      <c r="Y23" s="137">
        <f t="shared" si="3"/>
        <v>360</v>
      </c>
      <c r="Z23" s="123"/>
      <c r="AA23" s="123"/>
      <c r="AB23" s="123"/>
      <c r="AC23" s="123"/>
      <c r="AD23" s="123"/>
      <c r="AE23" s="123"/>
      <c r="AF23" s="123"/>
      <c r="AG23" s="123"/>
      <c r="AH23" s="123"/>
      <c r="AI23" s="123"/>
      <c r="AJ23" s="123"/>
      <c r="AK23" s="123"/>
      <c r="AL23" s="123"/>
      <c r="AM23" s="123"/>
      <c r="AN23" s="123"/>
      <c r="AO23" s="123"/>
    </row>
    <row r="24" spans="1:41" ht="18" x14ac:dyDescent="0.35">
      <c r="C24" s="123"/>
      <c r="D24" s="123"/>
      <c r="E24" s="123"/>
      <c r="F24" s="123"/>
      <c r="G24" s="123"/>
      <c r="H24" s="123"/>
      <c r="I24" s="123"/>
      <c r="J24" s="123"/>
      <c r="K24" s="123"/>
      <c r="L24" s="123"/>
      <c r="M24" s="123"/>
      <c r="N24" s="539"/>
      <c r="O24" s="125">
        <v>35</v>
      </c>
      <c r="P24" s="139">
        <f t="shared" si="3"/>
        <v>35</v>
      </c>
      <c r="Q24" s="140">
        <f t="shared" si="3"/>
        <v>70</v>
      </c>
      <c r="R24" s="136">
        <f t="shared" si="3"/>
        <v>105</v>
      </c>
      <c r="S24" s="136">
        <f t="shared" si="3"/>
        <v>140</v>
      </c>
      <c r="T24" s="136">
        <f t="shared" si="3"/>
        <v>175</v>
      </c>
      <c r="U24" s="137">
        <f t="shared" si="3"/>
        <v>210</v>
      </c>
      <c r="V24" s="137">
        <f t="shared" si="3"/>
        <v>245</v>
      </c>
      <c r="W24" s="137">
        <f t="shared" si="3"/>
        <v>280</v>
      </c>
      <c r="X24" s="137">
        <f t="shared" si="3"/>
        <v>315</v>
      </c>
      <c r="Y24" s="137">
        <f t="shared" si="3"/>
        <v>350</v>
      </c>
      <c r="Z24" s="123"/>
      <c r="AA24" s="123"/>
      <c r="AB24" s="123"/>
      <c r="AC24" s="123"/>
      <c r="AD24" s="123"/>
      <c r="AE24" s="123"/>
      <c r="AF24" s="123"/>
      <c r="AG24" s="123"/>
      <c r="AH24" s="123"/>
      <c r="AI24" s="123"/>
      <c r="AJ24" s="123"/>
      <c r="AK24" s="123"/>
      <c r="AL24" s="123"/>
      <c r="AM24" s="123"/>
      <c r="AN24" s="123"/>
      <c r="AO24" s="123"/>
    </row>
    <row r="25" spans="1:41" ht="18" x14ac:dyDescent="0.35">
      <c r="A25" s="123"/>
      <c r="B25" s="123"/>
      <c r="C25" s="123"/>
      <c r="D25" s="123"/>
      <c r="E25" s="123"/>
      <c r="F25" s="123"/>
      <c r="G25" s="123"/>
      <c r="H25" s="123"/>
      <c r="I25" s="123"/>
      <c r="J25" s="123"/>
      <c r="K25" s="123"/>
      <c r="L25" s="123"/>
      <c r="M25" s="123"/>
      <c r="N25" s="539"/>
      <c r="O25" s="125">
        <v>32</v>
      </c>
      <c r="P25" s="139">
        <f t="shared" si="3"/>
        <v>32</v>
      </c>
      <c r="Q25" s="139">
        <f t="shared" si="3"/>
        <v>64</v>
      </c>
      <c r="R25" s="136">
        <f t="shared" si="3"/>
        <v>96</v>
      </c>
      <c r="S25" s="136">
        <f t="shared" si="3"/>
        <v>128</v>
      </c>
      <c r="T25" s="136">
        <f t="shared" si="3"/>
        <v>160</v>
      </c>
      <c r="U25" s="137">
        <f t="shared" si="3"/>
        <v>192</v>
      </c>
      <c r="V25" s="137">
        <f t="shared" si="3"/>
        <v>224</v>
      </c>
      <c r="W25" s="137">
        <f t="shared" si="3"/>
        <v>256</v>
      </c>
      <c r="X25" s="137">
        <f t="shared" si="3"/>
        <v>288</v>
      </c>
      <c r="Y25" s="137">
        <f t="shared" si="3"/>
        <v>320</v>
      </c>
      <c r="Z25" s="123"/>
      <c r="AA25" s="123"/>
      <c r="AB25" s="123"/>
      <c r="AC25" s="123"/>
      <c r="AD25" s="123"/>
      <c r="AE25" s="123"/>
      <c r="AF25" s="123"/>
      <c r="AG25" s="123"/>
      <c r="AH25" s="123"/>
      <c r="AI25" s="123"/>
      <c r="AJ25" s="123"/>
      <c r="AK25" s="123"/>
      <c r="AL25" s="123"/>
      <c r="AM25" s="123"/>
      <c r="AN25" s="123"/>
      <c r="AO25" s="123"/>
    </row>
    <row r="26" spans="1:41" ht="18" customHeight="1" x14ac:dyDescent="0.35">
      <c r="A26" s="123"/>
      <c r="B26" s="123"/>
      <c r="C26" s="123"/>
      <c r="D26" s="123"/>
      <c r="E26" s="123"/>
      <c r="F26" s="123"/>
      <c r="G26" s="123"/>
      <c r="H26" s="123"/>
      <c r="I26" s="123"/>
      <c r="J26" s="123"/>
      <c r="K26" s="123"/>
      <c r="L26" s="123"/>
      <c r="M26" s="123"/>
      <c r="N26" s="539"/>
      <c r="O26" s="125">
        <v>30</v>
      </c>
      <c r="P26" s="139">
        <f t="shared" si="3"/>
        <v>30</v>
      </c>
      <c r="Q26" s="139">
        <f t="shared" si="3"/>
        <v>60</v>
      </c>
      <c r="R26" s="136">
        <f t="shared" si="3"/>
        <v>90</v>
      </c>
      <c r="S26" s="136">
        <f t="shared" si="3"/>
        <v>120</v>
      </c>
      <c r="T26" s="136">
        <f t="shared" si="3"/>
        <v>150</v>
      </c>
      <c r="U26" s="136">
        <f t="shared" si="3"/>
        <v>180</v>
      </c>
      <c r="V26" s="137">
        <f t="shared" si="3"/>
        <v>210</v>
      </c>
      <c r="W26" s="137">
        <f t="shared" si="3"/>
        <v>240</v>
      </c>
      <c r="X26" s="137">
        <f t="shared" si="3"/>
        <v>270</v>
      </c>
      <c r="Y26" s="137">
        <f t="shared" si="3"/>
        <v>300</v>
      </c>
      <c r="Z26" s="123"/>
      <c r="AA26" s="123"/>
      <c r="AB26" s="123"/>
      <c r="AC26" s="123"/>
      <c r="AD26" s="123"/>
      <c r="AE26" s="123"/>
      <c r="AF26" s="123"/>
      <c r="AG26" s="123"/>
      <c r="AH26" s="123"/>
      <c r="AI26" s="123"/>
      <c r="AJ26" s="123"/>
      <c r="AK26" s="123"/>
      <c r="AL26" s="123"/>
      <c r="AM26" s="123"/>
      <c r="AN26" s="123"/>
      <c r="AO26" s="123"/>
    </row>
    <row r="27" spans="1:41" ht="18" x14ac:dyDescent="0.35">
      <c r="A27" s="123"/>
      <c r="B27" s="123"/>
      <c r="C27" s="123"/>
      <c r="D27" s="123"/>
      <c r="E27" s="123"/>
      <c r="F27" s="123"/>
      <c r="G27" s="123"/>
      <c r="H27" s="123"/>
      <c r="I27" s="123"/>
      <c r="J27" s="123"/>
      <c r="K27" s="123"/>
      <c r="L27" s="123"/>
      <c r="M27" s="123"/>
      <c r="N27" s="539"/>
      <c r="O27" s="125">
        <v>28</v>
      </c>
      <c r="P27" s="139">
        <f t="shared" si="3"/>
        <v>28</v>
      </c>
      <c r="Q27" s="139">
        <f t="shared" si="3"/>
        <v>56</v>
      </c>
      <c r="R27" s="136">
        <f t="shared" si="3"/>
        <v>84</v>
      </c>
      <c r="S27" s="136">
        <f t="shared" si="3"/>
        <v>112</v>
      </c>
      <c r="T27" s="136">
        <f t="shared" si="3"/>
        <v>140</v>
      </c>
      <c r="U27" s="136">
        <f t="shared" si="3"/>
        <v>168</v>
      </c>
      <c r="V27" s="137">
        <f t="shared" si="3"/>
        <v>196</v>
      </c>
      <c r="W27" s="137">
        <f t="shared" si="3"/>
        <v>224</v>
      </c>
      <c r="X27" s="137">
        <f t="shared" si="3"/>
        <v>252</v>
      </c>
      <c r="Y27" s="137">
        <f t="shared" si="3"/>
        <v>280</v>
      </c>
      <c r="Z27" s="123"/>
      <c r="AA27" s="123"/>
      <c r="AB27" s="123"/>
      <c r="AC27" s="123"/>
      <c r="AD27" s="123"/>
      <c r="AE27" s="123"/>
      <c r="AF27" s="123"/>
      <c r="AG27" s="123"/>
      <c r="AH27" s="123"/>
      <c r="AI27" s="123"/>
      <c r="AJ27" s="123"/>
      <c r="AK27" s="123"/>
      <c r="AL27" s="123"/>
      <c r="AM27" s="123"/>
      <c r="AN27" s="123"/>
      <c r="AO27" s="123"/>
    </row>
    <row r="28" spans="1:41" ht="18" x14ac:dyDescent="0.35">
      <c r="A28" s="123"/>
      <c r="B28" s="123"/>
      <c r="C28" s="123"/>
      <c r="D28" s="123"/>
      <c r="E28" s="123"/>
      <c r="F28" s="123"/>
      <c r="G28" s="123"/>
      <c r="H28" s="123"/>
      <c r="I28" s="123"/>
      <c r="J28" s="123"/>
      <c r="K28" s="123"/>
      <c r="L28" s="123"/>
      <c r="M28" s="123"/>
      <c r="N28" s="539"/>
      <c r="O28" s="125">
        <v>27</v>
      </c>
      <c r="P28" s="139">
        <f t="shared" si="3"/>
        <v>27</v>
      </c>
      <c r="Q28" s="139">
        <f t="shared" si="3"/>
        <v>54</v>
      </c>
      <c r="R28" s="136">
        <f t="shared" si="3"/>
        <v>81</v>
      </c>
      <c r="S28" s="136">
        <f t="shared" si="3"/>
        <v>108</v>
      </c>
      <c r="T28" s="136">
        <f t="shared" si="3"/>
        <v>135</v>
      </c>
      <c r="U28" s="136">
        <f t="shared" si="3"/>
        <v>162</v>
      </c>
      <c r="V28" s="136">
        <f t="shared" si="3"/>
        <v>189</v>
      </c>
      <c r="W28" s="137">
        <f t="shared" si="3"/>
        <v>216</v>
      </c>
      <c r="X28" s="137">
        <f t="shared" si="3"/>
        <v>243</v>
      </c>
      <c r="Y28" s="137">
        <f t="shared" si="3"/>
        <v>270</v>
      </c>
      <c r="Z28" s="123"/>
      <c r="AA28" s="123"/>
      <c r="AB28" s="123"/>
      <c r="AC28" s="123"/>
      <c r="AD28" s="123"/>
      <c r="AE28" s="123"/>
      <c r="AF28" s="123"/>
      <c r="AG28" s="123"/>
      <c r="AH28" s="123"/>
      <c r="AI28" s="123"/>
      <c r="AJ28" s="123"/>
      <c r="AK28" s="123"/>
      <c r="AL28" s="123"/>
      <c r="AM28" s="123"/>
      <c r="AN28" s="123"/>
      <c r="AO28" s="123"/>
    </row>
    <row r="29" spans="1:41" ht="18" x14ac:dyDescent="0.35">
      <c r="A29" s="123"/>
      <c r="B29" s="123"/>
      <c r="C29" s="123"/>
      <c r="D29" s="123"/>
      <c r="E29" s="123"/>
      <c r="F29" s="123"/>
      <c r="G29" s="123"/>
      <c r="H29" s="123"/>
      <c r="I29" s="123"/>
      <c r="J29" s="123"/>
      <c r="K29" s="123"/>
      <c r="L29" s="123"/>
      <c r="M29" s="123"/>
      <c r="N29" s="539"/>
      <c r="O29" s="125">
        <v>25</v>
      </c>
      <c r="P29" s="139">
        <f t="shared" si="3"/>
        <v>25</v>
      </c>
      <c r="Q29" s="139">
        <f t="shared" si="3"/>
        <v>50</v>
      </c>
      <c r="R29" s="136">
        <f t="shared" si="3"/>
        <v>75</v>
      </c>
      <c r="S29" s="136">
        <f t="shared" si="3"/>
        <v>100</v>
      </c>
      <c r="T29" s="136">
        <f t="shared" si="3"/>
        <v>125</v>
      </c>
      <c r="U29" s="136">
        <f t="shared" si="3"/>
        <v>150</v>
      </c>
      <c r="V29" s="136">
        <f t="shared" si="3"/>
        <v>175</v>
      </c>
      <c r="W29" s="137">
        <f t="shared" si="3"/>
        <v>200</v>
      </c>
      <c r="X29" s="137">
        <f t="shared" si="3"/>
        <v>225</v>
      </c>
      <c r="Y29" s="137">
        <f t="shared" si="3"/>
        <v>250</v>
      </c>
      <c r="Z29" s="123"/>
      <c r="AA29" s="123"/>
      <c r="AB29" s="123"/>
      <c r="AC29" s="123"/>
      <c r="AD29" s="123"/>
      <c r="AE29" s="123"/>
      <c r="AF29" s="123"/>
      <c r="AG29" s="123"/>
      <c r="AH29" s="123"/>
      <c r="AI29" s="123"/>
      <c r="AJ29" s="123"/>
      <c r="AK29" s="123"/>
      <c r="AL29" s="123"/>
      <c r="AM29" s="123"/>
      <c r="AN29" s="123"/>
      <c r="AO29" s="123"/>
    </row>
    <row r="30" spans="1:41" ht="18" x14ac:dyDescent="0.35">
      <c r="A30" s="123"/>
      <c r="B30" s="123"/>
      <c r="C30" s="123"/>
      <c r="D30" s="123"/>
      <c r="E30" s="123"/>
      <c r="F30" s="123"/>
      <c r="G30" s="123"/>
      <c r="H30" s="123"/>
      <c r="I30" s="123"/>
      <c r="J30" s="123"/>
      <c r="K30" s="123"/>
      <c r="L30" s="123"/>
      <c r="M30" s="123"/>
      <c r="N30" s="539"/>
      <c r="O30" s="125">
        <v>24</v>
      </c>
      <c r="P30" s="139">
        <f t="shared" si="3"/>
        <v>24</v>
      </c>
      <c r="Q30" s="139">
        <f t="shared" si="3"/>
        <v>48</v>
      </c>
      <c r="R30" s="136">
        <f t="shared" si="3"/>
        <v>72</v>
      </c>
      <c r="S30" s="136">
        <f t="shared" si="3"/>
        <v>96</v>
      </c>
      <c r="T30" s="136">
        <f t="shared" si="3"/>
        <v>120</v>
      </c>
      <c r="U30" s="136">
        <f t="shared" si="3"/>
        <v>144</v>
      </c>
      <c r="V30" s="136">
        <f t="shared" si="3"/>
        <v>168</v>
      </c>
      <c r="W30" s="137">
        <f t="shared" si="3"/>
        <v>192</v>
      </c>
      <c r="X30" s="137">
        <f t="shared" si="3"/>
        <v>216</v>
      </c>
      <c r="Y30" s="137">
        <f t="shared" si="3"/>
        <v>240</v>
      </c>
      <c r="Z30" s="123"/>
      <c r="AA30" s="123"/>
      <c r="AB30" s="123"/>
      <c r="AC30" s="123"/>
      <c r="AD30" s="123"/>
      <c r="AE30" s="123"/>
      <c r="AF30" s="123"/>
      <c r="AG30" s="123"/>
      <c r="AH30" s="123"/>
      <c r="AI30" s="123"/>
      <c r="AJ30" s="123"/>
      <c r="AK30" s="123"/>
      <c r="AL30" s="123"/>
      <c r="AM30" s="123"/>
      <c r="AN30" s="123"/>
      <c r="AO30" s="123"/>
    </row>
    <row r="31" spans="1:41" ht="18" x14ac:dyDescent="0.35">
      <c r="A31" s="123"/>
      <c r="B31" s="123"/>
      <c r="C31" s="123"/>
      <c r="D31" s="123"/>
      <c r="E31" s="123"/>
      <c r="F31" s="123"/>
      <c r="G31" s="123"/>
      <c r="H31" s="123"/>
      <c r="I31" s="123"/>
      <c r="J31" s="123"/>
      <c r="K31" s="123"/>
      <c r="L31" s="123"/>
      <c r="M31" s="123"/>
      <c r="N31" s="539"/>
      <c r="O31" s="125">
        <v>21</v>
      </c>
      <c r="P31" s="139">
        <f t="shared" si="3"/>
        <v>21</v>
      </c>
      <c r="Q31" s="139">
        <f t="shared" si="3"/>
        <v>42</v>
      </c>
      <c r="R31" s="139">
        <f t="shared" si="3"/>
        <v>63</v>
      </c>
      <c r="S31" s="136">
        <f t="shared" si="3"/>
        <v>84</v>
      </c>
      <c r="T31" s="136">
        <f t="shared" si="3"/>
        <v>105</v>
      </c>
      <c r="U31" s="136">
        <f t="shared" si="3"/>
        <v>126</v>
      </c>
      <c r="V31" s="136">
        <f t="shared" si="3"/>
        <v>147</v>
      </c>
      <c r="W31" s="136">
        <f t="shared" si="3"/>
        <v>168</v>
      </c>
      <c r="X31" s="136">
        <f t="shared" si="3"/>
        <v>189</v>
      </c>
      <c r="Y31" s="137">
        <f t="shared" si="3"/>
        <v>210</v>
      </c>
      <c r="Z31" s="123"/>
      <c r="AA31" s="123"/>
      <c r="AB31" s="123"/>
      <c r="AC31" s="123"/>
      <c r="AD31" s="123"/>
      <c r="AE31" s="123"/>
      <c r="AF31" s="123"/>
      <c r="AG31" s="123"/>
      <c r="AH31" s="123"/>
      <c r="AI31" s="123"/>
      <c r="AJ31" s="123"/>
      <c r="AK31" s="123"/>
      <c r="AL31" s="123"/>
      <c r="AM31" s="123"/>
      <c r="AN31" s="123"/>
      <c r="AO31" s="123"/>
    </row>
    <row r="32" spans="1:41" ht="18" x14ac:dyDescent="0.35">
      <c r="A32" s="123"/>
      <c r="B32" s="123"/>
      <c r="C32" s="123"/>
      <c r="D32" s="123"/>
      <c r="E32" s="123"/>
      <c r="F32" s="123"/>
      <c r="G32" s="123"/>
      <c r="H32" s="123"/>
      <c r="I32" s="123"/>
      <c r="J32" s="123"/>
      <c r="K32" s="123"/>
      <c r="L32" s="123"/>
      <c r="M32" s="123"/>
      <c r="N32" s="539"/>
      <c r="O32" s="125">
        <v>20</v>
      </c>
      <c r="P32" s="139">
        <f t="shared" si="3"/>
        <v>20</v>
      </c>
      <c r="Q32" s="139">
        <f t="shared" si="3"/>
        <v>40</v>
      </c>
      <c r="R32" s="139">
        <f t="shared" si="3"/>
        <v>60</v>
      </c>
      <c r="S32" s="136">
        <f t="shared" si="3"/>
        <v>80</v>
      </c>
      <c r="T32" s="136">
        <f t="shared" si="3"/>
        <v>100</v>
      </c>
      <c r="U32" s="136">
        <f t="shared" si="3"/>
        <v>120</v>
      </c>
      <c r="V32" s="136">
        <f t="shared" si="3"/>
        <v>140</v>
      </c>
      <c r="W32" s="136">
        <f t="shared" si="3"/>
        <v>160</v>
      </c>
      <c r="X32" s="136">
        <f t="shared" si="3"/>
        <v>180</v>
      </c>
      <c r="Y32" s="137">
        <f t="shared" si="3"/>
        <v>200</v>
      </c>
      <c r="Z32" s="123"/>
      <c r="AA32" s="123"/>
      <c r="AB32" s="123"/>
      <c r="AC32" s="123"/>
      <c r="AD32" s="123"/>
      <c r="AE32" s="123"/>
      <c r="AF32" s="123"/>
      <c r="AG32" s="123"/>
      <c r="AH32" s="123"/>
      <c r="AI32" s="123"/>
      <c r="AJ32" s="123"/>
      <c r="AK32" s="123"/>
      <c r="AL32" s="123"/>
      <c r="AM32" s="123"/>
      <c r="AN32" s="123"/>
      <c r="AO32" s="123"/>
    </row>
    <row r="33" spans="1:41" ht="18" x14ac:dyDescent="0.35">
      <c r="A33" s="123"/>
      <c r="B33" s="123"/>
      <c r="C33" s="123"/>
      <c r="D33" s="123"/>
      <c r="E33" s="123"/>
      <c r="F33" s="123"/>
      <c r="G33" s="123"/>
      <c r="H33" s="123"/>
      <c r="I33" s="123"/>
      <c r="J33" s="123"/>
      <c r="K33" s="123"/>
      <c r="L33" s="123"/>
      <c r="M33" s="123"/>
      <c r="N33" s="539"/>
      <c r="O33" s="125">
        <v>18</v>
      </c>
      <c r="P33" s="139">
        <f t="shared" si="3"/>
        <v>18</v>
      </c>
      <c r="Q33" s="139">
        <f t="shared" si="3"/>
        <v>36</v>
      </c>
      <c r="R33" s="139">
        <f t="shared" si="3"/>
        <v>54</v>
      </c>
      <c r="S33" s="136">
        <f t="shared" si="3"/>
        <v>72</v>
      </c>
      <c r="T33" s="136">
        <f t="shared" si="3"/>
        <v>90</v>
      </c>
      <c r="U33" s="136">
        <f t="shared" si="3"/>
        <v>108</v>
      </c>
      <c r="V33" s="136">
        <f t="shared" si="3"/>
        <v>126</v>
      </c>
      <c r="W33" s="136">
        <f t="shared" si="3"/>
        <v>144</v>
      </c>
      <c r="X33" s="136">
        <f t="shared" si="3"/>
        <v>162</v>
      </c>
      <c r="Y33" s="136">
        <f t="shared" si="3"/>
        <v>180</v>
      </c>
      <c r="Z33" s="123"/>
      <c r="AA33" s="123"/>
      <c r="AB33" s="123"/>
      <c r="AC33" s="123"/>
      <c r="AD33" s="123"/>
      <c r="AE33" s="123"/>
      <c r="AF33" s="123"/>
      <c r="AG33" s="123"/>
      <c r="AH33" s="123"/>
      <c r="AI33" s="123"/>
      <c r="AJ33" s="123"/>
      <c r="AK33" s="123"/>
      <c r="AL33" s="123"/>
      <c r="AM33" s="123"/>
      <c r="AN33" s="123"/>
      <c r="AO33" s="123"/>
    </row>
    <row r="34" spans="1:41" ht="18" x14ac:dyDescent="0.35">
      <c r="A34" s="123"/>
      <c r="B34" s="123"/>
      <c r="C34" s="123"/>
      <c r="D34" s="123"/>
      <c r="E34" s="123"/>
      <c r="F34" s="123"/>
      <c r="G34" s="123"/>
      <c r="H34" s="123"/>
      <c r="I34" s="123"/>
      <c r="J34" s="123"/>
      <c r="K34" s="123"/>
      <c r="L34" s="123"/>
      <c r="M34" s="123"/>
      <c r="N34" s="539"/>
      <c r="O34" s="125">
        <v>16</v>
      </c>
      <c r="P34" s="139">
        <f t="shared" si="3"/>
        <v>16</v>
      </c>
      <c r="Q34" s="139">
        <f t="shared" si="3"/>
        <v>32</v>
      </c>
      <c r="R34" s="139">
        <f t="shared" si="3"/>
        <v>48</v>
      </c>
      <c r="S34" s="139">
        <f t="shared" si="3"/>
        <v>64</v>
      </c>
      <c r="T34" s="136">
        <f t="shared" si="3"/>
        <v>80</v>
      </c>
      <c r="U34" s="136">
        <f t="shared" si="3"/>
        <v>96</v>
      </c>
      <c r="V34" s="136">
        <f t="shared" si="3"/>
        <v>112</v>
      </c>
      <c r="W34" s="136">
        <f t="shared" si="3"/>
        <v>128</v>
      </c>
      <c r="X34" s="136">
        <f t="shared" si="3"/>
        <v>144</v>
      </c>
      <c r="Y34" s="136">
        <f t="shared" si="3"/>
        <v>160</v>
      </c>
      <c r="Z34" s="123"/>
      <c r="AA34" s="123"/>
      <c r="AB34" s="123"/>
      <c r="AC34" s="123"/>
      <c r="AD34" s="123"/>
      <c r="AE34" s="123"/>
      <c r="AF34" s="123"/>
      <c r="AG34" s="123"/>
      <c r="AH34" s="123"/>
      <c r="AI34" s="123"/>
      <c r="AJ34" s="123"/>
      <c r="AK34" s="123"/>
      <c r="AL34" s="123"/>
      <c r="AM34" s="123"/>
      <c r="AN34" s="123"/>
      <c r="AO34" s="123"/>
    </row>
    <row r="35" spans="1:41" ht="18" x14ac:dyDescent="0.35">
      <c r="A35" s="123"/>
      <c r="B35" s="123"/>
      <c r="C35" s="123"/>
      <c r="D35" s="123"/>
      <c r="E35" s="123"/>
      <c r="F35" s="123"/>
      <c r="G35" s="123"/>
      <c r="H35" s="123"/>
      <c r="I35" s="123"/>
      <c r="J35" s="123"/>
      <c r="K35" s="123"/>
      <c r="L35" s="123"/>
      <c r="M35" s="123"/>
      <c r="N35" s="539"/>
      <c r="O35" s="125">
        <v>15</v>
      </c>
      <c r="P35" s="139">
        <f t="shared" si="3"/>
        <v>15</v>
      </c>
      <c r="Q35" s="139">
        <f t="shared" si="3"/>
        <v>30</v>
      </c>
      <c r="R35" s="139">
        <f t="shared" si="3"/>
        <v>45</v>
      </c>
      <c r="S35" s="139">
        <f t="shared" si="3"/>
        <v>60</v>
      </c>
      <c r="T35" s="136">
        <f t="shared" si="3"/>
        <v>75</v>
      </c>
      <c r="U35" s="136">
        <f t="shared" si="3"/>
        <v>90</v>
      </c>
      <c r="V35" s="136">
        <f t="shared" si="3"/>
        <v>105</v>
      </c>
      <c r="W35" s="136">
        <f t="shared" si="3"/>
        <v>120</v>
      </c>
      <c r="X35" s="136">
        <f t="shared" si="3"/>
        <v>135</v>
      </c>
      <c r="Y35" s="136">
        <f t="shared" si="3"/>
        <v>150</v>
      </c>
      <c r="Z35" s="123"/>
      <c r="AA35" s="123"/>
      <c r="AB35" s="123"/>
      <c r="AC35" s="123"/>
      <c r="AD35" s="123"/>
      <c r="AE35" s="123"/>
      <c r="AF35" s="123"/>
      <c r="AG35" s="123"/>
      <c r="AH35" s="123"/>
      <c r="AI35" s="123"/>
      <c r="AJ35" s="123"/>
      <c r="AK35" s="123"/>
      <c r="AL35" s="123"/>
      <c r="AM35" s="123"/>
      <c r="AN35" s="123"/>
      <c r="AO35" s="123"/>
    </row>
    <row r="36" spans="1:41" ht="18" x14ac:dyDescent="0.35">
      <c r="A36" s="123"/>
      <c r="B36" s="123"/>
      <c r="C36" s="123"/>
      <c r="D36" s="123"/>
      <c r="E36" s="123"/>
      <c r="F36" s="123"/>
      <c r="G36" s="123"/>
      <c r="H36" s="123"/>
      <c r="I36" s="123"/>
      <c r="J36" s="123"/>
      <c r="K36" s="123"/>
      <c r="L36" s="123"/>
      <c r="M36" s="123"/>
      <c r="N36" s="539"/>
      <c r="O36" s="125">
        <v>14</v>
      </c>
      <c r="P36" s="139">
        <f t="shared" si="3"/>
        <v>14</v>
      </c>
      <c r="Q36" s="139">
        <f t="shared" si="3"/>
        <v>28</v>
      </c>
      <c r="R36" s="139">
        <f t="shared" si="3"/>
        <v>42</v>
      </c>
      <c r="S36" s="139">
        <f t="shared" si="3"/>
        <v>56</v>
      </c>
      <c r="T36" s="140">
        <f t="shared" si="3"/>
        <v>70</v>
      </c>
      <c r="U36" s="136">
        <f t="shared" si="3"/>
        <v>84</v>
      </c>
      <c r="V36" s="136">
        <f t="shared" si="3"/>
        <v>98</v>
      </c>
      <c r="W36" s="136">
        <f t="shared" si="3"/>
        <v>112</v>
      </c>
      <c r="X36" s="136">
        <f t="shared" si="3"/>
        <v>126</v>
      </c>
      <c r="Y36" s="136">
        <f t="shared" si="3"/>
        <v>140</v>
      </c>
      <c r="Z36" s="123"/>
      <c r="AA36" s="123"/>
      <c r="AB36" s="123"/>
      <c r="AC36" s="123"/>
      <c r="AD36" s="123"/>
      <c r="AE36" s="123"/>
      <c r="AF36" s="123"/>
      <c r="AG36" s="123"/>
      <c r="AH36" s="123"/>
      <c r="AI36" s="123"/>
      <c r="AJ36" s="123"/>
      <c r="AK36" s="123"/>
      <c r="AL36" s="123"/>
      <c r="AM36" s="123"/>
      <c r="AN36" s="123"/>
      <c r="AO36" s="123"/>
    </row>
    <row r="37" spans="1:41" ht="18" x14ac:dyDescent="0.35">
      <c r="A37" s="123"/>
      <c r="B37" s="123"/>
      <c r="C37" s="123"/>
      <c r="D37" s="123"/>
      <c r="E37" s="123"/>
      <c r="F37" s="123"/>
      <c r="G37" s="123"/>
      <c r="H37" s="123"/>
      <c r="I37" s="123"/>
      <c r="J37" s="123"/>
      <c r="K37" s="123"/>
      <c r="L37" s="123"/>
      <c r="M37" s="123"/>
      <c r="N37" s="539"/>
      <c r="O37" s="125">
        <v>12</v>
      </c>
      <c r="P37" s="139">
        <f t="shared" si="3"/>
        <v>12</v>
      </c>
      <c r="Q37" s="139">
        <f t="shared" si="3"/>
        <v>24</v>
      </c>
      <c r="R37" s="139">
        <f t="shared" si="3"/>
        <v>36</v>
      </c>
      <c r="S37" s="139">
        <f t="shared" si="3"/>
        <v>48</v>
      </c>
      <c r="T37" s="139">
        <f t="shared" si="3"/>
        <v>60</v>
      </c>
      <c r="U37" s="136">
        <f t="shared" si="3"/>
        <v>72</v>
      </c>
      <c r="V37" s="136">
        <f t="shared" si="3"/>
        <v>84</v>
      </c>
      <c r="W37" s="136">
        <f t="shared" si="3"/>
        <v>96</v>
      </c>
      <c r="X37" s="136">
        <f t="shared" si="3"/>
        <v>108</v>
      </c>
      <c r="Y37" s="136">
        <f t="shared" si="3"/>
        <v>120</v>
      </c>
      <c r="Z37" s="123"/>
      <c r="AA37" s="123"/>
      <c r="AB37" s="123"/>
      <c r="AC37" s="123"/>
      <c r="AD37" s="123"/>
      <c r="AE37" s="123"/>
      <c r="AF37" s="123"/>
      <c r="AG37" s="123"/>
      <c r="AH37" s="123"/>
      <c r="AI37" s="123"/>
      <c r="AJ37" s="123"/>
      <c r="AK37" s="123"/>
      <c r="AL37" s="123"/>
      <c r="AM37" s="123"/>
      <c r="AN37" s="123"/>
      <c r="AO37" s="123"/>
    </row>
    <row r="38" spans="1:41" ht="18" x14ac:dyDescent="0.35">
      <c r="A38" s="123"/>
      <c r="B38" s="123"/>
      <c r="C38" s="123"/>
      <c r="D38" s="123"/>
      <c r="E38" s="123"/>
      <c r="F38" s="123"/>
      <c r="G38" s="123"/>
      <c r="H38" s="123"/>
      <c r="I38" s="123"/>
      <c r="J38" s="123"/>
      <c r="K38" s="123"/>
      <c r="L38" s="123"/>
      <c r="M38" s="123"/>
      <c r="N38" s="539"/>
      <c r="O38" s="125">
        <v>10</v>
      </c>
      <c r="P38" s="139">
        <f t="shared" si="3"/>
        <v>10</v>
      </c>
      <c r="Q38" s="139">
        <f t="shared" si="3"/>
        <v>20</v>
      </c>
      <c r="R38" s="139">
        <f t="shared" si="3"/>
        <v>30</v>
      </c>
      <c r="S38" s="139">
        <f t="shared" si="3"/>
        <v>40</v>
      </c>
      <c r="T38" s="139">
        <f t="shared" si="3"/>
        <v>50</v>
      </c>
      <c r="U38" s="139">
        <f t="shared" si="3"/>
        <v>60</v>
      </c>
      <c r="V38" s="140">
        <f t="shared" si="3"/>
        <v>70</v>
      </c>
      <c r="W38" s="136">
        <f t="shared" si="3"/>
        <v>80</v>
      </c>
      <c r="X38" s="136">
        <f t="shared" si="3"/>
        <v>90</v>
      </c>
      <c r="Y38" s="136">
        <f t="shared" si="3"/>
        <v>100</v>
      </c>
      <c r="Z38" s="123"/>
      <c r="AA38" s="123"/>
      <c r="AB38" s="123"/>
      <c r="AC38" s="123"/>
      <c r="AD38" s="123"/>
      <c r="AE38" s="123"/>
      <c r="AF38" s="123"/>
      <c r="AG38" s="123"/>
      <c r="AH38" s="123"/>
      <c r="AI38" s="123"/>
      <c r="AJ38" s="123"/>
      <c r="AK38" s="123"/>
      <c r="AL38" s="123"/>
      <c r="AM38" s="123"/>
      <c r="AN38" s="123"/>
      <c r="AO38" s="123"/>
    </row>
    <row r="39" spans="1:41" ht="18" x14ac:dyDescent="0.35">
      <c r="A39" s="123"/>
      <c r="B39" s="123"/>
      <c r="C39" s="123"/>
      <c r="D39" s="123"/>
      <c r="E39" s="123"/>
      <c r="F39" s="123"/>
      <c r="G39" s="123"/>
      <c r="H39" s="123"/>
      <c r="I39" s="123"/>
      <c r="J39" s="123"/>
      <c r="K39" s="123"/>
      <c r="L39" s="123"/>
      <c r="M39" s="123"/>
      <c r="N39" s="539"/>
      <c r="O39" s="125">
        <v>9</v>
      </c>
      <c r="P39" s="139">
        <f t="shared" si="3"/>
        <v>9</v>
      </c>
      <c r="Q39" s="139">
        <f t="shared" si="3"/>
        <v>18</v>
      </c>
      <c r="R39" s="139">
        <f t="shared" si="3"/>
        <v>27</v>
      </c>
      <c r="S39" s="139">
        <f t="shared" si="3"/>
        <v>36</v>
      </c>
      <c r="T39" s="139">
        <f t="shared" si="3"/>
        <v>45</v>
      </c>
      <c r="U39" s="139">
        <f t="shared" si="3"/>
        <v>54</v>
      </c>
      <c r="V39" s="139">
        <f t="shared" si="3"/>
        <v>63</v>
      </c>
      <c r="W39" s="136">
        <f t="shared" si="3"/>
        <v>72</v>
      </c>
      <c r="X39" s="136">
        <f t="shared" si="3"/>
        <v>81</v>
      </c>
      <c r="Y39" s="136">
        <f t="shared" si="3"/>
        <v>90</v>
      </c>
      <c r="Z39" s="123"/>
      <c r="AA39" s="123"/>
      <c r="AB39" s="123"/>
      <c r="AC39" s="123"/>
      <c r="AD39" s="123"/>
      <c r="AE39" s="123"/>
      <c r="AF39" s="123"/>
      <c r="AG39" s="123"/>
      <c r="AH39" s="123"/>
      <c r="AI39" s="123"/>
      <c r="AJ39" s="123"/>
      <c r="AK39" s="123"/>
      <c r="AL39" s="123"/>
      <c r="AM39" s="123"/>
      <c r="AN39" s="123"/>
      <c r="AO39" s="123"/>
    </row>
    <row r="40" spans="1:41" ht="18" x14ac:dyDescent="0.35">
      <c r="A40" s="123"/>
      <c r="B40" s="123"/>
      <c r="C40" s="123"/>
      <c r="D40" s="123"/>
      <c r="E40" s="123"/>
      <c r="F40" s="123"/>
      <c r="G40" s="123"/>
      <c r="H40" s="123"/>
      <c r="I40" s="123"/>
      <c r="J40" s="123"/>
      <c r="K40" s="123"/>
      <c r="L40" s="123"/>
      <c r="M40" s="123"/>
      <c r="N40" s="539"/>
      <c r="O40" s="125">
        <v>8</v>
      </c>
      <c r="P40" s="139">
        <f t="shared" si="3"/>
        <v>8</v>
      </c>
      <c r="Q40" s="139">
        <f t="shared" si="3"/>
        <v>16</v>
      </c>
      <c r="R40" s="139">
        <f t="shared" si="3"/>
        <v>24</v>
      </c>
      <c r="S40" s="139">
        <f t="shared" si="3"/>
        <v>32</v>
      </c>
      <c r="T40" s="139">
        <f t="shared" si="3"/>
        <v>40</v>
      </c>
      <c r="U40" s="139">
        <f t="shared" si="3"/>
        <v>48</v>
      </c>
      <c r="V40" s="139">
        <f t="shared" si="3"/>
        <v>56</v>
      </c>
      <c r="W40" s="139">
        <f t="shared" si="3"/>
        <v>64</v>
      </c>
      <c r="X40" s="136">
        <f t="shared" si="3"/>
        <v>72</v>
      </c>
      <c r="Y40" s="136">
        <f t="shared" si="3"/>
        <v>80</v>
      </c>
      <c r="Z40" s="123"/>
      <c r="AA40" s="123"/>
      <c r="AB40" s="123"/>
      <c r="AC40" s="123"/>
      <c r="AD40" s="123"/>
      <c r="AE40" s="123"/>
      <c r="AF40" s="123"/>
      <c r="AG40" s="123"/>
      <c r="AH40" s="123"/>
      <c r="AI40" s="123"/>
      <c r="AJ40" s="123"/>
      <c r="AK40" s="123"/>
      <c r="AL40" s="123"/>
      <c r="AM40" s="123"/>
      <c r="AN40" s="123"/>
      <c r="AO40" s="123"/>
    </row>
    <row r="41" spans="1:41" ht="18" x14ac:dyDescent="0.35">
      <c r="A41" s="123"/>
      <c r="B41" s="123"/>
      <c r="C41" s="123"/>
      <c r="D41" s="123"/>
      <c r="E41" s="123"/>
      <c r="F41" s="123"/>
      <c r="G41" s="123"/>
      <c r="H41" s="123"/>
      <c r="I41" s="123"/>
      <c r="J41" s="123"/>
      <c r="K41" s="123"/>
      <c r="L41" s="123"/>
      <c r="M41" s="123"/>
      <c r="N41" s="539"/>
      <c r="O41" s="125">
        <v>7</v>
      </c>
      <c r="P41" s="139">
        <f t="shared" si="3"/>
        <v>7</v>
      </c>
      <c r="Q41" s="139">
        <f t="shared" si="3"/>
        <v>14</v>
      </c>
      <c r="R41" s="139">
        <f t="shared" si="3"/>
        <v>21</v>
      </c>
      <c r="S41" s="139">
        <f t="shared" si="3"/>
        <v>28</v>
      </c>
      <c r="T41" s="139">
        <f t="shared" si="3"/>
        <v>35</v>
      </c>
      <c r="U41" s="139">
        <f t="shared" si="3"/>
        <v>42</v>
      </c>
      <c r="V41" s="139">
        <f t="shared" si="3"/>
        <v>49</v>
      </c>
      <c r="W41" s="139">
        <f t="shared" si="3"/>
        <v>56</v>
      </c>
      <c r="X41" s="139">
        <f t="shared" si="3"/>
        <v>63</v>
      </c>
      <c r="Y41" s="140">
        <f t="shared" si="3"/>
        <v>70</v>
      </c>
      <c r="Z41" s="123"/>
      <c r="AA41" s="123"/>
      <c r="AB41" s="123"/>
      <c r="AC41" s="123"/>
      <c r="AD41" s="123"/>
      <c r="AE41" s="123"/>
      <c r="AF41" s="123"/>
      <c r="AG41" s="123"/>
      <c r="AH41" s="123"/>
      <c r="AI41" s="123"/>
      <c r="AJ41" s="123"/>
      <c r="AK41" s="123"/>
      <c r="AL41" s="123"/>
      <c r="AM41" s="123"/>
      <c r="AN41" s="123"/>
      <c r="AO41" s="123"/>
    </row>
    <row r="42" spans="1:41" ht="18" x14ac:dyDescent="0.35">
      <c r="A42" s="123"/>
      <c r="B42" s="123"/>
      <c r="C42" s="123"/>
      <c r="D42" s="123"/>
      <c r="E42" s="123"/>
      <c r="F42" s="123"/>
      <c r="G42" s="123"/>
      <c r="H42" s="123"/>
      <c r="I42" s="123"/>
      <c r="J42" s="123"/>
      <c r="K42" s="123"/>
      <c r="L42" s="123"/>
      <c r="M42" s="123"/>
      <c r="N42" s="539"/>
      <c r="O42" s="125">
        <v>6</v>
      </c>
      <c r="P42" s="139">
        <f t="shared" si="3"/>
        <v>6</v>
      </c>
      <c r="Q42" s="139">
        <f t="shared" si="3"/>
        <v>12</v>
      </c>
      <c r="R42" s="139">
        <f t="shared" si="3"/>
        <v>18</v>
      </c>
      <c r="S42" s="139">
        <f t="shared" si="3"/>
        <v>24</v>
      </c>
      <c r="T42" s="139">
        <f t="shared" si="3"/>
        <v>30</v>
      </c>
      <c r="U42" s="139">
        <f t="shared" si="3"/>
        <v>36</v>
      </c>
      <c r="V42" s="139">
        <f t="shared" si="3"/>
        <v>42</v>
      </c>
      <c r="W42" s="139">
        <f t="shared" si="3"/>
        <v>48</v>
      </c>
      <c r="X42" s="139">
        <f t="shared" si="3"/>
        <v>54</v>
      </c>
      <c r="Y42" s="139">
        <f t="shared" si="3"/>
        <v>60</v>
      </c>
      <c r="Z42" s="123"/>
      <c r="AA42" s="123"/>
      <c r="AB42" s="123"/>
      <c r="AC42" s="123"/>
      <c r="AD42" s="123"/>
      <c r="AE42" s="123"/>
      <c r="AF42" s="123"/>
      <c r="AG42" s="123"/>
      <c r="AH42" s="123"/>
      <c r="AI42" s="123"/>
      <c r="AJ42" s="123"/>
      <c r="AK42" s="123"/>
      <c r="AL42" s="123"/>
      <c r="AM42" s="123"/>
      <c r="AN42" s="123"/>
      <c r="AO42" s="123"/>
    </row>
    <row r="43" spans="1:41" ht="18" x14ac:dyDescent="0.35">
      <c r="A43" s="123"/>
      <c r="B43" s="123"/>
      <c r="C43" s="123"/>
      <c r="D43" s="123"/>
      <c r="E43" s="123"/>
      <c r="F43" s="123"/>
      <c r="G43" s="123"/>
      <c r="H43" s="123"/>
      <c r="I43" s="123"/>
      <c r="J43" s="123"/>
      <c r="K43" s="123"/>
      <c r="L43" s="123"/>
      <c r="M43" s="123"/>
      <c r="N43" s="539"/>
      <c r="O43" s="125">
        <v>5</v>
      </c>
      <c r="P43" s="139">
        <f t="shared" si="3"/>
        <v>5</v>
      </c>
      <c r="Q43" s="139">
        <f t="shared" si="3"/>
        <v>10</v>
      </c>
      <c r="R43" s="139">
        <f t="shared" si="3"/>
        <v>15</v>
      </c>
      <c r="S43" s="139">
        <f t="shared" si="3"/>
        <v>20</v>
      </c>
      <c r="T43" s="139">
        <f t="shared" si="3"/>
        <v>25</v>
      </c>
      <c r="U43" s="139">
        <f t="shared" si="3"/>
        <v>30</v>
      </c>
      <c r="V43" s="139">
        <f t="shared" si="3"/>
        <v>35</v>
      </c>
      <c r="W43" s="139">
        <f t="shared" si="3"/>
        <v>40</v>
      </c>
      <c r="X43" s="139">
        <f t="shared" si="3"/>
        <v>45</v>
      </c>
      <c r="Y43" s="139">
        <f t="shared" si="3"/>
        <v>50</v>
      </c>
      <c r="Z43" s="123"/>
      <c r="AA43" s="123"/>
      <c r="AB43" s="123"/>
      <c r="AC43" s="123"/>
      <c r="AD43" s="123"/>
      <c r="AE43" s="123"/>
      <c r="AF43" s="123"/>
      <c r="AG43" s="123"/>
      <c r="AH43" s="123"/>
      <c r="AI43" s="123"/>
      <c r="AJ43" s="123"/>
      <c r="AK43" s="123"/>
      <c r="AL43" s="123"/>
      <c r="AM43" s="123"/>
      <c r="AN43" s="123"/>
      <c r="AO43" s="123"/>
    </row>
    <row r="44" spans="1:41" ht="18" x14ac:dyDescent="0.35">
      <c r="A44" s="123"/>
      <c r="B44" s="123"/>
      <c r="C44" s="123"/>
      <c r="D44" s="123"/>
      <c r="E44" s="123"/>
      <c r="F44" s="123"/>
      <c r="G44" s="123"/>
      <c r="H44" s="123"/>
      <c r="I44" s="123"/>
      <c r="J44" s="123"/>
      <c r="K44" s="123"/>
      <c r="L44" s="123"/>
      <c r="M44" s="123"/>
      <c r="N44" s="539"/>
      <c r="O44" s="125">
        <v>4</v>
      </c>
      <c r="P44" s="139">
        <f t="shared" si="3"/>
        <v>4</v>
      </c>
      <c r="Q44" s="139">
        <f t="shared" si="3"/>
        <v>8</v>
      </c>
      <c r="R44" s="139">
        <f t="shared" si="3"/>
        <v>12</v>
      </c>
      <c r="S44" s="139">
        <f t="shared" si="3"/>
        <v>16</v>
      </c>
      <c r="T44" s="139">
        <f t="shared" si="3"/>
        <v>20</v>
      </c>
      <c r="U44" s="139">
        <f t="shared" si="3"/>
        <v>24</v>
      </c>
      <c r="V44" s="139">
        <f t="shared" si="3"/>
        <v>28</v>
      </c>
      <c r="W44" s="139">
        <f t="shared" si="3"/>
        <v>32</v>
      </c>
      <c r="X44" s="139">
        <f t="shared" si="3"/>
        <v>36</v>
      </c>
      <c r="Y44" s="139">
        <f t="shared" si="3"/>
        <v>40</v>
      </c>
      <c r="Z44" s="123"/>
      <c r="AA44" s="123"/>
      <c r="AB44" s="123"/>
      <c r="AC44" s="123"/>
      <c r="AD44" s="123"/>
      <c r="AE44" s="123"/>
      <c r="AF44" s="123"/>
      <c r="AG44" s="123"/>
      <c r="AH44" s="123"/>
      <c r="AI44" s="123"/>
      <c r="AJ44" s="123"/>
      <c r="AK44" s="123"/>
      <c r="AL44" s="123"/>
      <c r="AM44" s="123"/>
      <c r="AN44" s="123"/>
      <c r="AO44" s="123"/>
    </row>
    <row r="45" spans="1:41" ht="18" x14ac:dyDescent="0.35">
      <c r="A45" s="123"/>
      <c r="B45" s="123"/>
      <c r="C45" s="123"/>
      <c r="D45" s="123"/>
      <c r="E45" s="123"/>
      <c r="F45" s="123"/>
      <c r="G45" s="123"/>
      <c r="H45" s="123"/>
      <c r="I45" s="123"/>
      <c r="J45" s="123"/>
      <c r="K45" s="123"/>
      <c r="L45" s="123"/>
      <c r="M45" s="123"/>
      <c r="N45" s="539"/>
      <c r="O45" s="125">
        <v>3</v>
      </c>
      <c r="P45" s="139">
        <f t="shared" si="3"/>
        <v>3</v>
      </c>
      <c r="Q45" s="139">
        <f t="shared" si="3"/>
        <v>6</v>
      </c>
      <c r="R45" s="139">
        <f t="shared" si="3"/>
        <v>9</v>
      </c>
      <c r="S45" s="139">
        <f t="shared" si="3"/>
        <v>12</v>
      </c>
      <c r="T45" s="139">
        <f t="shared" si="3"/>
        <v>15</v>
      </c>
      <c r="U45" s="139">
        <f t="shared" si="3"/>
        <v>18</v>
      </c>
      <c r="V45" s="139">
        <f t="shared" si="3"/>
        <v>21</v>
      </c>
      <c r="W45" s="139">
        <f t="shared" si="3"/>
        <v>24</v>
      </c>
      <c r="X45" s="139">
        <f t="shared" si="3"/>
        <v>27</v>
      </c>
      <c r="Y45" s="139">
        <f t="shared" si="3"/>
        <v>30</v>
      </c>
      <c r="Z45" s="123"/>
      <c r="AA45" s="123"/>
      <c r="AB45" s="123"/>
      <c r="AC45" s="123"/>
      <c r="AD45" s="123"/>
      <c r="AE45" s="123"/>
      <c r="AF45" s="123"/>
      <c r="AG45" s="123"/>
      <c r="AH45" s="123"/>
      <c r="AI45" s="123"/>
      <c r="AJ45" s="123"/>
      <c r="AK45" s="123"/>
      <c r="AL45" s="123"/>
      <c r="AM45" s="123"/>
      <c r="AN45" s="123"/>
      <c r="AO45" s="123"/>
    </row>
    <row r="46" spans="1:41" ht="18" x14ac:dyDescent="0.35">
      <c r="A46" s="123"/>
      <c r="B46" s="123"/>
      <c r="C46" s="123"/>
      <c r="D46" s="123"/>
      <c r="E46" s="123"/>
      <c r="F46" s="123"/>
      <c r="G46" s="123"/>
      <c r="H46" s="123"/>
      <c r="I46" s="123"/>
      <c r="J46" s="123"/>
      <c r="K46" s="123"/>
      <c r="L46" s="123"/>
      <c r="M46" s="123"/>
      <c r="N46" s="539"/>
      <c r="O46" s="125">
        <v>2</v>
      </c>
      <c r="P46" s="139">
        <f t="shared" ref="P46:Y47" si="4">$O46*P$5</f>
        <v>2</v>
      </c>
      <c r="Q46" s="139">
        <f t="shared" si="4"/>
        <v>4</v>
      </c>
      <c r="R46" s="139">
        <f t="shared" si="4"/>
        <v>6</v>
      </c>
      <c r="S46" s="139">
        <f t="shared" si="4"/>
        <v>8</v>
      </c>
      <c r="T46" s="139">
        <f t="shared" si="4"/>
        <v>10</v>
      </c>
      <c r="U46" s="139">
        <f t="shared" si="4"/>
        <v>12</v>
      </c>
      <c r="V46" s="139">
        <f t="shared" si="4"/>
        <v>14</v>
      </c>
      <c r="W46" s="139">
        <f t="shared" si="4"/>
        <v>16</v>
      </c>
      <c r="X46" s="139">
        <f t="shared" si="4"/>
        <v>18</v>
      </c>
      <c r="Y46" s="139">
        <f t="shared" si="4"/>
        <v>20</v>
      </c>
      <c r="Z46" s="123"/>
      <c r="AA46" s="123"/>
      <c r="AB46" s="123"/>
      <c r="AC46" s="123"/>
      <c r="AD46" s="123"/>
      <c r="AE46" s="123"/>
      <c r="AF46" s="123"/>
      <c r="AG46" s="123"/>
      <c r="AH46" s="123"/>
      <c r="AI46" s="123"/>
      <c r="AJ46" s="123"/>
      <c r="AK46" s="123"/>
      <c r="AL46" s="123"/>
      <c r="AM46" s="123"/>
      <c r="AN46" s="123"/>
      <c r="AO46" s="123"/>
    </row>
    <row r="47" spans="1:41" ht="18" x14ac:dyDescent="0.35">
      <c r="A47" s="123"/>
      <c r="B47" s="123"/>
      <c r="C47" s="123"/>
      <c r="D47" s="123"/>
      <c r="E47" s="123"/>
      <c r="F47" s="123"/>
      <c r="G47" s="123"/>
      <c r="H47" s="123"/>
      <c r="I47" s="123"/>
      <c r="J47" s="123"/>
      <c r="K47" s="123"/>
      <c r="L47" s="123"/>
      <c r="M47" s="123"/>
      <c r="N47" s="539"/>
      <c r="O47" s="125">
        <v>1</v>
      </c>
      <c r="P47" s="139">
        <f t="shared" si="4"/>
        <v>1</v>
      </c>
      <c r="Q47" s="139">
        <f t="shared" si="4"/>
        <v>2</v>
      </c>
      <c r="R47" s="139">
        <f t="shared" si="4"/>
        <v>3</v>
      </c>
      <c r="S47" s="139">
        <f t="shared" si="4"/>
        <v>4</v>
      </c>
      <c r="T47" s="139">
        <f t="shared" si="4"/>
        <v>5</v>
      </c>
      <c r="U47" s="139">
        <f t="shared" si="4"/>
        <v>6</v>
      </c>
      <c r="V47" s="139">
        <f t="shared" si="4"/>
        <v>7</v>
      </c>
      <c r="W47" s="139">
        <f t="shared" si="4"/>
        <v>8</v>
      </c>
      <c r="X47" s="139">
        <f t="shared" si="4"/>
        <v>9</v>
      </c>
      <c r="Y47" s="139">
        <f t="shared" si="4"/>
        <v>10</v>
      </c>
      <c r="Z47" s="123"/>
      <c r="AA47" s="123"/>
      <c r="AB47" s="123"/>
      <c r="AC47" s="123"/>
      <c r="AD47" s="123"/>
      <c r="AE47" s="123"/>
      <c r="AF47" s="123"/>
      <c r="AG47" s="123"/>
      <c r="AH47" s="123"/>
      <c r="AI47" s="123"/>
      <c r="AJ47" s="123"/>
      <c r="AK47" s="123"/>
      <c r="AL47" s="123"/>
      <c r="AM47" s="123"/>
      <c r="AN47" s="123"/>
      <c r="AO47" s="123"/>
    </row>
    <row r="48" spans="1:41" ht="17.399999999999999" x14ac:dyDescent="0.3">
      <c r="A48" s="123"/>
      <c r="B48" s="123"/>
      <c r="C48" s="123"/>
      <c r="D48" s="123"/>
      <c r="E48" s="123"/>
      <c r="F48" s="123"/>
      <c r="G48" s="123"/>
      <c r="H48" s="123"/>
      <c r="I48" s="123"/>
      <c r="J48" s="123"/>
      <c r="K48" s="123"/>
      <c r="L48" s="123"/>
      <c r="M48" s="123"/>
      <c r="N48" s="127" t="s">
        <v>532</v>
      </c>
      <c r="O48" s="130" t="s">
        <v>527</v>
      </c>
      <c r="P48" s="122"/>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row>
    <row r="49" spans="1:41" ht="17.399999999999999" x14ac:dyDescent="0.3">
      <c r="A49" s="123"/>
      <c r="B49" s="123"/>
      <c r="C49" s="123"/>
      <c r="D49" s="123"/>
      <c r="E49" s="123"/>
      <c r="F49" s="123"/>
      <c r="G49" s="123"/>
      <c r="H49" s="123"/>
      <c r="I49" s="123"/>
      <c r="J49" s="123"/>
      <c r="K49" s="123"/>
      <c r="L49" s="123"/>
      <c r="M49" s="123"/>
      <c r="N49" s="133" t="s">
        <v>533</v>
      </c>
      <c r="O49" s="130" t="s">
        <v>529</v>
      </c>
      <c r="P49" s="122"/>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row>
    <row r="50" spans="1:41" ht="17.399999999999999" x14ac:dyDescent="0.3">
      <c r="A50" s="123"/>
      <c r="B50" s="123"/>
      <c r="C50" s="123"/>
      <c r="D50" s="123"/>
      <c r="E50" s="123"/>
      <c r="F50" s="123"/>
      <c r="G50" s="123"/>
      <c r="H50" s="123"/>
      <c r="I50" s="123"/>
      <c r="J50" s="123"/>
      <c r="K50" s="123"/>
      <c r="L50" s="123"/>
      <c r="M50" s="123"/>
      <c r="N50" s="141" t="s">
        <v>570</v>
      </c>
      <c r="O50" s="130" t="s">
        <v>531</v>
      </c>
      <c r="P50" s="122"/>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row>
    <row r="51" spans="1:41" x14ac:dyDescent="0.3">
      <c r="A51" s="123"/>
      <c r="B51" s="123"/>
      <c r="C51" s="123"/>
      <c r="D51" s="123"/>
      <c r="E51" s="123"/>
      <c r="F51" s="123"/>
      <c r="G51" s="123"/>
      <c r="H51" s="123"/>
      <c r="I51" s="123"/>
      <c r="J51" s="123"/>
      <c r="K51" s="123"/>
      <c r="L51" s="123"/>
      <c r="M51" s="123"/>
      <c r="U51" s="123"/>
      <c r="V51" s="123"/>
      <c r="W51" s="123"/>
      <c r="X51" s="123"/>
      <c r="Y51" s="123"/>
      <c r="Z51" s="123"/>
      <c r="AA51" s="123"/>
      <c r="AB51" s="123"/>
      <c r="AC51" s="123"/>
      <c r="AD51" s="123"/>
      <c r="AE51" s="123"/>
      <c r="AF51" s="123"/>
      <c r="AG51" s="123"/>
      <c r="AH51" s="123"/>
      <c r="AI51" s="123"/>
      <c r="AJ51" s="123"/>
      <c r="AK51" s="123"/>
      <c r="AL51" s="123"/>
      <c r="AM51" s="123"/>
      <c r="AN51" s="123"/>
      <c r="AO51" s="123"/>
    </row>
    <row r="52" spans="1:41" x14ac:dyDescent="0.3">
      <c r="A52" s="123"/>
      <c r="B52" s="123"/>
      <c r="C52" s="123"/>
      <c r="D52" s="123"/>
      <c r="E52" s="123"/>
      <c r="F52" s="123"/>
      <c r="G52" s="123"/>
      <c r="H52" s="123"/>
      <c r="I52" s="123"/>
      <c r="J52" s="123"/>
      <c r="K52" s="123"/>
      <c r="L52" s="123"/>
      <c r="M52" s="123"/>
      <c r="U52" s="123"/>
      <c r="V52" s="123"/>
      <c r="W52" s="123"/>
      <c r="X52" s="123"/>
      <c r="Y52" s="123"/>
      <c r="Z52" s="123"/>
      <c r="AA52" s="123"/>
      <c r="AB52" s="123"/>
      <c r="AC52" s="123"/>
      <c r="AD52" s="123"/>
      <c r="AE52" s="123"/>
      <c r="AF52" s="123"/>
      <c r="AG52" s="123"/>
      <c r="AH52" s="123"/>
      <c r="AI52" s="123"/>
      <c r="AJ52" s="123"/>
      <c r="AK52" s="123"/>
      <c r="AL52" s="123"/>
      <c r="AM52" s="123"/>
      <c r="AN52" s="123"/>
      <c r="AO52" s="123"/>
    </row>
    <row r="53" spans="1:41" x14ac:dyDescent="0.3">
      <c r="A53" s="123"/>
      <c r="B53" s="123"/>
      <c r="C53" s="123"/>
      <c r="D53" s="123"/>
      <c r="E53" s="123"/>
      <c r="F53" s="123"/>
      <c r="G53" s="123"/>
      <c r="H53" s="123"/>
      <c r="I53" s="123"/>
      <c r="J53" s="123"/>
      <c r="K53" s="123"/>
      <c r="L53" s="123"/>
      <c r="M53" s="123"/>
      <c r="U53" s="123"/>
      <c r="V53" s="123"/>
      <c r="W53" s="123"/>
      <c r="X53" s="123"/>
      <c r="Y53" s="123"/>
      <c r="Z53" s="123"/>
      <c r="AA53" s="123"/>
      <c r="AB53" s="123"/>
      <c r="AC53" s="123"/>
      <c r="AD53" s="123"/>
      <c r="AE53" s="123"/>
      <c r="AF53" s="123"/>
      <c r="AG53" s="123"/>
      <c r="AH53" s="123"/>
      <c r="AI53" s="123"/>
      <c r="AJ53" s="123"/>
      <c r="AK53" s="123"/>
      <c r="AL53" s="123"/>
      <c r="AM53" s="123"/>
      <c r="AN53" s="123"/>
      <c r="AO53" s="123"/>
    </row>
    <row r="54" spans="1:41" x14ac:dyDescent="0.3">
      <c r="A54" s="123"/>
      <c r="B54" s="123"/>
      <c r="C54" s="123"/>
      <c r="D54" s="123"/>
      <c r="E54" s="123"/>
      <c r="F54" s="123"/>
      <c r="G54" s="123"/>
      <c r="H54" s="123"/>
      <c r="I54" s="123"/>
      <c r="J54" s="123"/>
      <c r="K54" s="123"/>
      <c r="L54" s="123"/>
      <c r="M54" s="123"/>
      <c r="U54" s="123"/>
      <c r="V54" s="123"/>
      <c r="W54" s="123"/>
      <c r="X54" s="123"/>
      <c r="Y54" s="123"/>
      <c r="Z54" s="123"/>
      <c r="AA54" s="123"/>
      <c r="AB54" s="123"/>
      <c r="AC54" s="123"/>
      <c r="AD54" s="123"/>
      <c r="AE54" s="123"/>
      <c r="AF54" s="123"/>
      <c r="AG54" s="123"/>
      <c r="AH54" s="123"/>
      <c r="AI54" s="123"/>
      <c r="AJ54" s="123"/>
      <c r="AK54" s="123"/>
      <c r="AL54" s="123"/>
      <c r="AM54" s="123"/>
      <c r="AN54" s="123"/>
      <c r="AO54" s="123"/>
    </row>
    <row r="55" spans="1:41" x14ac:dyDescent="0.3">
      <c r="A55" s="123"/>
      <c r="B55" s="123"/>
      <c r="C55" s="123"/>
      <c r="D55" s="123"/>
      <c r="E55" s="123"/>
      <c r="F55" s="123"/>
      <c r="G55" s="123"/>
      <c r="H55" s="123"/>
      <c r="I55" s="123"/>
      <c r="J55" s="123"/>
      <c r="K55" s="123"/>
      <c r="L55" s="123"/>
      <c r="M55" s="123"/>
      <c r="U55" s="123"/>
      <c r="V55" s="123"/>
      <c r="W55" s="123"/>
      <c r="X55" s="123"/>
      <c r="Y55" s="123"/>
      <c r="Z55" s="123"/>
      <c r="AA55" s="123"/>
      <c r="AB55" s="123"/>
      <c r="AC55" s="123"/>
      <c r="AD55" s="123"/>
      <c r="AE55" s="123"/>
      <c r="AF55" s="123"/>
      <c r="AG55" s="123"/>
      <c r="AH55" s="123"/>
      <c r="AI55" s="123"/>
      <c r="AJ55" s="123"/>
      <c r="AK55" s="123"/>
      <c r="AL55" s="123"/>
      <c r="AM55" s="123"/>
      <c r="AN55" s="123"/>
      <c r="AO55" s="123"/>
    </row>
    <row r="56" spans="1:41" x14ac:dyDescent="0.3">
      <c r="A56" s="123"/>
      <c r="B56" s="123"/>
      <c r="C56" s="123"/>
      <c r="D56" s="123"/>
      <c r="E56" s="123"/>
      <c r="F56" s="123"/>
      <c r="G56" s="123"/>
      <c r="H56" s="123"/>
      <c r="I56" s="123"/>
      <c r="J56" s="123"/>
      <c r="K56" s="123"/>
      <c r="L56" s="123"/>
      <c r="M56" s="123"/>
      <c r="U56" s="123"/>
      <c r="V56" s="123"/>
      <c r="W56" s="123"/>
      <c r="X56" s="123"/>
      <c r="Y56" s="123"/>
      <c r="Z56" s="123"/>
      <c r="AA56" s="123"/>
      <c r="AB56" s="123"/>
      <c r="AC56" s="123"/>
      <c r="AD56" s="123"/>
      <c r="AE56" s="123"/>
      <c r="AF56" s="123"/>
      <c r="AG56" s="123"/>
      <c r="AH56" s="123"/>
      <c r="AI56" s="123"/>
      <c r="AJ56" s="123"/>
      <c r="AK56" s="123"/>
      <c r="AL56" s="123"/>
      <c r="AM56" s="123"/>
      <c r="AN56" s="123"/>
      <c r="AO56" s="123"/>
    </row>
    <row r="57" spans="1:41" x14ac:dyDescent="0.3">
      <c r="A57" s="123"/>
      <c r="B57" s="123"/>
      <c r="C57" s="123"/>
      <c r="D57" s="123"/>
      <c r="E57" s="123"/>
      <c r="F57" s="123"/>
      <c r="G57" s="123"/>
      <c r="H57" s="123"/>
      <c r="I57" s="123"/>
      <c r="J57" s="123"/>
      <c r="K57" s="123"/>
      <c r="L57" s="123"/>
      <c r="M57" s="123"/>
      <c r="U57" s="123"/>
      <c r="V57" s="123"/>
      <c r="W57" s="123"/>
      <c r="X57" s="123"/>
      <c r="Y57" s="123"/>
      <c r="Z57" s="123"/>
      <c r="AA57" s="123"/>
      <c r="AB57" s="123"/>
      <c r="AC57" s="123"/>
      <c r="AD57" s="123"/>
      <c r="AE57" s="123"/>
      <c r="AF57" s="123"/>
      <c r="AG57" s="123"/>
      <c r="AH57" s="123"/>
      <c r="AI57" s="123"/>
      <c r="AJ57" s="123"/>
      <c r="AK57" s="123"/>
      <c r="AL57" s="123"/>
      <c r="AM57" s="123"/>
      <c r="AN57" s="123"/>
      <c r="AO57" s="123"/>
    </row>
    <row r="58" spans="1:41" x14ac:dyDescent="0.3">
      <c r="A58" s="123"/>
      <c r="B58" s="123"/>
      <c r="C58" s="123"/>
      <c r="D58" s="123"/>
      <c r="E58" s="123"/>
      <c r="F58" s="123"/>
      <c r="G58" s="123"/>
      <c r="H58" s="123"/>
      <c r="I58" s="123"/>
      <c r="J58" s="123"/>
      <c r="K58" s="123"/>
      <c r="L58" s="123"/>
      <c r="M58" s="123"/>
      <c r="U58" s="123"/>
      <c r="V58" s="123"/>
      <c r="W58" s="123"/>
      <c r="X58" s="123"/>
      <c r="Y58" s="123"/>
      <c r="Z58" s="123"/>
      <c r="AA58" s="123"/>
      <c r="AB58" s="123"/>
      <c r="AC58" s="123"/>
      <c r="AD58" s="123"/>
      <c r="AE58" s="123"/>
      <c r="AF58" s="123"/>
      <c r="AG58" s="123"/>
      <c r="AH58" s="123"/>
      <c r="AI58" s="123"/>
      <c r="AJ58" s="123"/>
      <c r="AK58" s="123"/>
      <c r="AL58" s="123"/>
      <c r="AM58" s="123"/>
      <c r="AN58" s="123"/>
      <c r="AO58" s="123"/>
    </row>
    <row r="59" spans="1:41" x14ac:dyDescent="0.3">
      <c r="A59" s="123"/>
      <c r="B59" s="123"/>
      <c r="C59" s="123"/>
      <c r="D59" s="123"/>
      <c r="E59" s="123"/>
      <c r="F59" s="123"/>
      <c r="G59" s="123"/>
      <c r="H59" s="123"/>
      <c r="I59" s="123"/>
      <c r="J59" s="123"/>
      <c r="K59" s="123"/>
      <c r="L59" s="123"/>
      <c r="M59" s="123"/>
      <c r="U59" s="123"/>
      <c r="V59" s="123"/>
      <c r="W59" s="123"/>
      <c r="X59" s="123"/>
      <c r="Y59" s="123"/>
      <c r="Z59" s="123"/>
      <c r="AA59" s="123"/>
      <c r="AB59" s="123"/>
      <c r="AC59" s="123"/>
      <c r="AD59" s="123"/>
      <c r="AE59" s="123"/>
      <c r="AF59" s="123"/>
      <c r="AG59" s="123"/>
      <c r="AH59" s="123"/>
      <c r="AI59" s="123"/>
      <c r="AJ59" s="123"/>
      <c r="AK59" s="123"/>
      <c r="AL59" s="123"/>
      <c r="AM59" s="123"/>
      <c r="AN59" s="123"/>
      <c r="AO59" s="123"/>
    </row>
    <row r="60" spans="1:41" x14ac:dyDescent="0.3">
      <c r="A60" s="123"/>
      <c r="B60" s="123"/>
      <c r="C60" s="123"/>
      <c r="D60" s="123"/>
      <c r="E60" s="123"/>
      <c r="F60" s="123"/>
      <c r="G60" s="123"/>
      <c r="H60" s="123"/>
      <c r="I60" s="123"/>
      <c r="J60" s="123"/>
      <c r="K60" s="123"/>
      <c r="L60" s="123"/>
      <c r="M60" s="123"/>
      <c r="U60" s="123"/>
      <c r="V60" s="123"/>
      <c r="W60" s="123"/>
      <c r="X60" s="123"/>
      <c r="Y60" s="123"/>
      <c r="Z60" s="123"/>
      <c r="AA60" s="123"/>
      <c r="AB60" s="123"/>
      <c r="AC60" s="123"/>
      <c r="AD60" s="123"/>
      <c r="AE60" s="123"/>
      <c r="AF60" s="123"/>
      <c r="AG60" s="123"/>
      <c r="AH60" s="123"/>
      <c r="AI60" s="123"/>
      <c r="AJ60" s="123"/>
      <c r="AK60" s="123"/>
      <c r="AL60" s="123"/>
      <c r="AM60" s="123"/>
      <c r="AN60" s="123"/>
      <c r="AO60" s="123"/>
    </row>
    <row r="61" spans="1:41" x14ac:dyDescent="0.3">
      <c r="A61" s="123"/>
      <c r="B61" s="123"/>
      <c r="C61" s="123"/>
      <c r="D61" s="123"/>
      <c r="E61" s="123"/>
      <c r="F61" s="123"/>
      <c r="G61" s="123"/>
      <c r="H61" s="123"/>
      <c r="I61" s="123"/>
      <c r="J61" s="123"/>
      <c r="K61" s="123"/>
      <c r="L61" s="123"/>
      <c r="M61" s="123"/>
      <c r="U61" s="123"/>
      <c r="V61" s="123"/>
      <c r="W61" s="123"/>
      <c r="X61" s="123"/>
      <c r="Y61" s="123"/>
      <c r="Z61" s="123"/>
      <c r="AA61" s="123"/>
      <c r="AB61" s="123"/>
      <c r="AC61" s="123"/>
      <c r="AD61" s="123"/>
      <c r="AE61" s="123"/>
      <c r="AF61" s="123"/>
      <c r="AG61" s="123"/>
      <c r="AH61" s="123"/>
      <c r="AI61" s="123"/>
      <c r="AJ61" s="123"/>
      <c r="AK61" s="123"/>
      <c r="AL61" s="123"/>
      <c r="AM61" s="123"/>
      <c r="AN61" s="123"/>
      <c r="AO61" s="123"/>
    </row>
    <row r="62" spans="1:41" x14ac:dyDescent="0.3">
      <c r="A62" s="123"/>
      <c r="B62" s="123"/>
      <c r="C62" s="123"/>
      <c r="D62" s="123"/>
      <c r="E62" s="123"/>
      <c r="F62" s="123"/>
      <c r="G62" s="123"/>
      <c r="H62" s="123"/>
      <c r="I62" s="123"/>
      <c r="J62" s="123"/>
      <c r="K62" s="123"/>
      <c r="L62" s="123"/>
      <c r="M62" s="123"/>
      <c r="U62" s="123"/>
      <c r="V62" s="123"/>
      <c r="W62" s="123"/>
      <c r="X62" s="123"/>
      <c r="Y62" s="123"/>
      <c r="Z62" s="123"/>
      <c r="AA62" s="123"/>
      <c r="AB62" s="123"/>
      <c r="AC62" s="123"/>
      <c r="AD62" s="123"/>
      <c r="AE62" s="123"/>
      <c r="AF62" s="123"/>
      <c r="AG62" s="123"/>
      <c r="AH62" s="123"/>
      <c r="AI62" s="123"/>
      <c r="AJ62" s="123"/>
      <c r="AK62" s="123"/>
      <c r="AL62" s="123"/>
      <c r="AM62" s="123"/>
      <c r="AN62" s="123"/>
      <c r="AO62" s="123"/>
    </row>
    <row r="63" spans="1:41" x14ac:dyDescent="0.3">
      <c r="A63" s="123"/>
      <c r="B63" s="123"/>
      <c r="C63" s="123"/>
      <c r="D63" s="123"/>
      <c r="E63" s="123"/>
      <c r="F63" s="123"/>
      <c r="G63" s="123"/>
      <c r="H63" s="123"/>
      <c r="I63" s="123"/>
      <c r="J63" s="123"/>
      <c r="K63" s="123"/>
      <c r="L63" s="123"/>
      <c r="M63" s="123"/>
      <c r="U63" s="123"/>
      <c r="V63" s="123"/>
      <c r="W63" s="123"/>
      <c r="X63" s="123"/>
      <c r="Y63" s="123"/>
      <c r="Z63" s="123"/>
      <c r="AA63" s="123"/>
      <c r="AB63" s="123"/>
      <c r="AC63" s="123"/>
      <c r="AD63" s="123"/>
      <c r="AE63" s="123"/>
      <c r="AF63" s="123"/>
      <c r="AG63" s="123"/>
      <c r="AH63" s="123"/>
      <c r="AI63" s="123"/>
      <c r="AJ63" s="123"/>
      <c r="AK63" s="123"/>
      <c r="AL63" s="123"/>
      <c r="AM63" s="123"/>
      <c r="AN63" s="123"/>
      <c r="AO63" s="123"/>
    </row>
    <row r="64" spans="1:41" x14ac:dyDescent="0.3">
      <c r="A64" s="123"/>
      <c r="B64" s="123"/>
      <c r="C64" s="123"/>
      <c r="D64" s="123"/>
      <c r="E64" s="123"/>
      <c r="F64" s="123"/>
      <c r="G64" s="123"/>
      <c r="H64" s="123"/>
      <c r="I64" s="123"/>
      <c r="J64" s="123"/>
      <c r="K64" s="123"/>
      <c r="L64" s="123"/>
      <c r="M64" s="123"/>
      <c r="U64" s="123"/>
      <c r="V64" s="123"/>
      <c r="W64" s="123"/>
      <c r="X64" s="123"/>
      <c r="Y64" s="123"/>
      <c r="Z64" s="123"/>
      <c r="AA64" s="123"/>
      <c r="AB64" s="123"/>
      <c r="AC64" s="123"/>
      <c r="AD64" s="123"/>
      <c r="AE64" s="123"/>
      <c r="AF64" s="123"/>
      <c r="AG64" s="123"/>
      <c r="AH64" s="123"/>
      <c r="AI64" s="123"/>
      <c r="AJ64" s="123"/>
      <c r="AK64" s="123"/>
      <c r="AL64" s="123"/>
      <c r="AM64" s="123"/>
      <c r="AN64" s="123"/>
      <c r="AO64" s="123"/>
    </row>
    <row r="65" spans="8:41" x14ac:dyDescent="0.3">
      <c r="H65" s="123"/>
      <c r="I65" s="123"/>
      <c r="J65" s="123"/>
      <c r="K65" s="123"/>
      <c r="L65" s="123"/>
      <c r="M65" s="123"/>
      <c r="U65" s="123"/>
      <c r="V65" s="123"/>
      <c r="W65" s="123"/>
      <c r="X65" s="123"/>
      <c r="Y65" s="123"/>
      <c r="Z65" s="123"/>
      <c r="AA65" s="123"/>
      <c r="AB65" s="123"/>
      <c r="AC65" s="123"/>
      <c r="AD65" s="123"/>
      <c r="AE65" s="123"/>
      <c r="AF65" s="123"/>
      <c r="AG65" s="123"/>
      <c r="AH65" s="123"/>
      <c r="AI65" s="123"/>
      <c r="AJ65" s="123"/>
      <c r="AK65" s="123"/>
      <c r="AL65" s="123"/>
      <c r="AM65" s="123"/>
      <c r="AN65" s="123"/>
      <c r="AO65" s="123"/>
    </row>
    <row r="66" spans="8:41" x14ac:dyDescent="0.3">
      <c r="H66" s="123"/>
      <c r="I66" s="123"/>
      <c r="J66" s="123"/>
      <c r="K66" s="123"/>
      <c r="L66" s="123"/>
      <c r="M66" s="123"/>
      <c r="U66" s="123"/>
      <c r="V66" s="123"/>
      <c r="W66" s="123"/>
      <c r="X66" s="123"/>
      <c r="Y66" s="123"/>
      <c r="Z66" s="123"/>
      <c r="AA66" s="123"/>
      <c r="AB66" s="123"/>
      <c r="AC66" s="123"/>
      <c r="AD66" s="123"/>
      <c r="AE66" s="123"/>
      <c r="AF66" s="123"/>
      <c r="AG66" s="123"/>
      <c r="AH66" s="123"/>
      <c r="AI66" s="123"/>
      <c r="AJ66" s="123"/>
      <c r="AK66" s="123"/>
      <c r="AL66" s="123"/>
      <c r="AM66" s="123"/>
      <c r="AN66" s="123"/>
      <c r="AO66" s="123"/>
    </row>
    <row r="67" spans="8:41" x14ac:dyDescent="0.3">
      <c r="H67" s="123"/>
      <c r="I67" s="123"/>
      <c r="J67" s="123"/>
      <c r="K67" s="123"/>
      <c r="L67" s="123"/>
      <c r="M67" s="123"/>
      <c r="U67" s="123"/>
      <c r="V67" s="123"/>
      <c r="W67" s="123"/>
      <c r="X67" s="123"/>
      <c r="Y67" s="123"/>
      <c r="Z67" s="123"/>
      <c r="AA67" s="123"/>
      <c r="AB67" s="123"/>
      <c r="AC67" s="123"/>
      <c r="AD67" s="123"/>
      <c r="AE67" s="123"/>
      <c r="AF67" s="123"/>
      <c r="AG67" s="123"/>
      <c r="AH67" s="123"/>
      <c r="AI67" s="123"/>
      <c r="AJ67" s="123"/>
      <c r="AK67" s="123"/>
      <c r="AL67" s="123"/>
      <c r="AM67" s="123"/>
      <c r="AN67" s="123"/>
      <c r="AO67" s="123"/>
    </row>
    <row r="68" spans="8:41" x14ac:dyDescent="0.3">
      <c r="H68" s="123"/>
      <c r="I68" s="123"/>
      <c r="J68" s="123"/>
      <c r="K68" s="123"/>
      <c r="L68" s="123"/>
      <c r="M68" s="123"/>
      <c r="Z68" s="123"/>
      <c r="AA68" s="123"/>
      <c r="AB68" s="123"/>
      <c r="AC68" s="123"/>
      <c r="AD68" s="123"/>
      <c r="AE68" s="123"/>
      <c r="AF68" s="123"/>
      <c r="AG68" s="123"/>
      <c r="AH68" s="123"/>
      <c r="AI68" s="123"/>
      <c r="AJ68" s="123"/>
      <c r="AK68" s="123"/>
      <c r="AL68" s="123"/>
      <c r="AM68" s="123"/>
      <c r="AN68" s="123"/>
      <c r="AO68" s="123"/>
    </row>
    <row r="69" spans="8:41" x14ac:dyDescent="0.3">
      <c r="H69" s="123"/>
      <c r="I69" s="123"/>
      <c r="J69" s="123"/>
      <c r="K69" s="123"/>
      <c r="L69" s="123"/>
      <c r="M69" s="123"/>
      <c r="Z69" s="123"/>
      <c r="AA69" s="123"/>
      <c r="AB69" s="123"/>
      <c r="AC69" s="123"/>
      <c r="AD69" s="123"/>
      <c r="AE69" s="123"/>
      <c r="AF69" s="123"/>
      <c r="AG69" s="123"/>
      <c r="AH69" s="123"/>
      <c r="AI69" s="123"/>
      <c r="AJ69" s="123"/>
      <c r="AK69" s="123"/>
      <c r="AL69" s="123"/>
      <c r="AM69" s="123"/>
      <c r="AN69" s="123"/>
      <c r="AO69" s="123"/>
    </row>
    <row r="70" spans="8:41" x14ac:dyDescent="0.3">
      <c r="H70" s="123"/>
      <c r="I70" s="123"/>
      <c r="J70" s="123"/>
      <c r="K70" s="123"/>
      <c r="L70" s="123"/>
      <c r="M70" s="123"/>
      <c r="Z70" s="123"/>
      <c r="AA70" s="123"/>
      <c r="AB70" s="123"/>
      <c r="AC70" s="123"/>
      <c r="AD70" s="123"/>
      <c r="AE70" s="123"/>
      <c r="AF70" s="123"/>
      <c r="AG70" s="123"/>
      <c r="AH70" s="123"/>
      <c r="AI70" s="123"/>
      <c r="AJ70" s="123"/>
      <c r="AK70" s="123"/>
      <c r="AL70" s="123"/>
      <c r="AM70" s="123"/>
      <c r="AN70" s="123"/>
      <c r="AO70" s="123"/>
    </row>
    <row r="71" spans="8:41" x14ac:dyDescent="0.3">
      <c r="H71" s="123"/>
      <c r="I71" s="123"/>
      <c r="J71" s="123"/>
      <c r="K71" s="123"/>
      <c r="L71" s="123"/>
      <c r="M71" s="123"/>
      <c r="Z71" s="123"/>
      <c r="AA71" s="123"/>
      <c r="AB71" s="123"/>
      <c r="AC71" s="123"/>
      <c r="AD71" s="123"/>
      <c r="AE71" s="123"/>
      <c r="AF71" s="123"/>
      <c r="AG71" s="123"/>
      <c r="AH71" s="123"/>
      <c r="AI71" s="123"/>
      <c r="AJ71" s="123"/>
      <c r="AK71" s="123"/>
      <c r="AL71" s="123"/>
      <c r="AM71" s="123"/>
      <c r="AN71" s="123"/>
      <c r="AO71" s="123"/>
    </row>
    <row r="72" spans="8:41" x14ac:dyDescent="0.3">
      <c r="H72" s="123"/>
      <c r="I72" s="123"/>
      <c r="J72" s="123"/>
      <c r="K72" s="123"/>
      <c r="L72" s="123"/>
      <c r="M72" s="123"/>
      <c r="Z72" s="123"/>
      <c r="AA72" s="123"/>
      <c r="AB72" s="123"/>
      <c r="AC72" s="123"/>
      <c r="AD72" s="123"/>
      <c r="AE72" s="123"/>
      <c r="AF72" s="123"/>
      <c r="AG72" s="123"/>
      <c r="AH72" s="123"/>
      <c r="AI72" s="123"/>
      <c r="AJ72" s="123"/>
      <c r="AK72" s="123"/>
      <c r="AL72" s="123"/>
      <c r="AM72" s="123"/>
      <c r="AN72" s="123"/>
      <c r="AO72" s="123"/>
    </row>
    <row r="73" spans="8:41" x14ac:dyDescent="0.3">
      <c r="H73" s="123"/>
      <c r="I73" s="123"/>
      <c r="J73" s="123"/>
      <c r="K73" s="123"/>
      <c r="L73" s="123"/>
      <c r="M73" s="123"/>
      <c r="Z73" s="123"/>
      <c r="AA73" s="123"/>
      <c r="AB73" s="123"/>
      <c r="AC73" s="123"/>
      <c r="AD73" s="123"/>
      <c r="AE73" s="123"/>
      <c r="AF73" s="123"/>
      <c r="AG73" s="123"/>
      <c r="AH73" s="123"/>
      <c r="AI73" s="123"/>
      <c r="AJ73" s="123"/>
      <c r="AK73" s="123"/>
      <c r="AL73" s="123"/>
      <c r="AM73" s="123"/>
      <c r="AN73" s="123"/>
      <c r="AO73" s="123"/>
    </row>
    <row r="74" spans="8:41" x14ac:dyDescent="0.3">
      <c r="H74" s="123"/>
      <c r="I74" s="123"/>
      <c r="J74" s="123"/>
      <c r="K74" s="123"/>
      <c r="L74" s="123"/>
      <c r="M74" s="123"/>
      <c r="Z74" s="123"/>
      <c r="AA74" s="123"/>
      <c r="AB74" s="123"/>
      <c r="AC74" s="123"/>
      <c r="AD74" s="123"/>
      <c r="AE74" s="123"/>
      <c r="AF74" s="123"/>
      <c r="AG74" s="123"/>
      <c r="AH74" s="123"/>
      <c r="AI74" s="123"/>
      <c r="AJ74" s="123"/>
      <c r="AK74" s="123"/>
      <c r="AL74" s="123"/>
      <c r="AM74" s="123"/>
      <c r="AN74" s="123"/>
      <c r="AO74" s="123"/>
    </row>
    <row r="75" spans="8:41" x14ac:dyDescent="0.3">
      <c r="H75" s="123"/>
      <c r="I75" s="123"/>
      <c r="J75" s="123"/>
      <c r="K75" s="123"/>
      <c r="L75" s="123"/>
      <c r="M75" s="123"/>
      <c r="Z75" s="123"/>
      <c r="AA75" s="123"/>
      <c r="AB75" s="123"/>
      <c r="AC75" s="123"/>
      <c r="AD75" s="123"/>
      <c r="AE75" s="123"/>
      <c r="AF75" s="123"/>
      <c r="AG75" s="123"/>
      <c r="AH75" s="123"/>
      <c r="AI75" s="123"/>
      <c r="AJ75" s="123"/>
      <c r="AK75" s="123"/>
      <c r="AL75" s="123"/>
      <c r="AM75" s="123"/>
      <c r="AN75" s="123"/>
      <c r="AO75" s="123"/>
    </row>
    <row r="76" spans="8:41" x14ac:dyDescent="0.3">
      <c r="H76" s="123"/>
      <c r="I76" s="123"/>
      <c r="J76" s="123"/>
      <c r="K76" s="123"/>
      <c r="L76" s="123"/>
      <c r="M76" s="123"/>
      <c r="Z76" s="123"/>
      <c r="AA76" s="123"/>
      <c r="AB76" s="123"/>
      <c r="AC76" s="123"/>
      <c r="AD76" s="123"/>
      <c r="AE76" s="123"/>
      <c r="AF76" s="123"/>
      <c r="AG76" s="123"/>
      <c r="AH76" s="123"/>
      <c r="AI76" s="123"/>
      <c r="AJ76" s="123"/>
      <c r="AK76" s="123"/>
      <c r="AL76" s="123"/>
      <c r="AM76" s="123"/>
      <c r="AN76" s="123"/>
      <c r="AO76" s="123"/>
    </row>
    <row r="77" spans="8:41" x14ac:dyDescent="0.3">
      <c r="H77" s="123"/>
      <c r="I77" s="123"/>
      <c r="J77" s="123"/>
      <c r="K77" s="123"/>
      <c r="L77" s="123"/>
      <c r="M77" s="123"/>
      <c r="Z77" s="123"/>
      <c r="AA77" s="123"/>
      <c r="AB77" s="123"/>
      <c r="AC77" s="123"/>
      <c r="AD77" s="123"/>
      <c r="AE77" s="123"/>
      <c r="AF77" s="123"/>
      <c r="AG77" s="123"/>
      <c r="AH77" s="123"/>
      <c r="AI77" s="123"/>
      <c r="AJ77" s="123"/>
      <c r="AK77" s="123"/>
      <c r="AL77" s="123"/>
      <c r="AM77" s="123"/>
      <c r="AN77" s="123"/>
      <c r="AO77" s="123"/>
    </row>
    <row r="78" spans="8:41" x14ac:dyDescent="0.3">
      <c r="H78" s="123"/>
      <c r="I78" s="123"/>
      <c r="J78" s="123"/>
      <c r="K78" s="123"/>
      <c r="L78" s="123"/>
      <c r="M78" s="123"/>
      <c r="Z78" s="123"/>
      <c r="AA78" s="123"/>
      <c r="AB78" s="123"/>
      <c r="AC78" s="123"/>
      <c r="AD78" s="123"/>
      <c r="AE78" s="123"/>
      <c r="AF78" s="123"/>
      <c r="AG78" s="123"/>
      <c r="AH78" s="123"/>
      <c r="AI78" s="123"/>
      <c r="AJ78" s="123"/>
      <c r="AK78" s="123"/>
      <c r="AL78" s="123"/>
      <c r="AM78" s="123"/>
      <c r="AN78" s="123"/>
      <c r="AO78" s="123"/>
    </row>
    <row r="79" spans="8:41" x14ac:dyDescent="0.3">
      <c r="H79" s="123"/>
      <c r="I79" s="123"/>
      <c r="J79" s="123"/>
      <c r="K79" s="123"/>
      <c r="L79" s="123"/>
      <c r="M79" s="123"/>
      <c r="Z79" s="123"/>
      <c r="AA79" s="123"/>
      <c r="AB79" s="123"/>
      <c r="AC79" s="123"/>
      <c r="AD79" s="123"/>
      <c r="AE79" s="123"/>
      <c r="AF79" s="123"/>
      <c r="AG79" s="123"/>
      <c r="AH79" s="123"/>
      <c r="AI79" s="123"/>
      <c r="AJ79" s="123"/>
      <c r="AK79" s="123"/>
      <c r="AL79" s="123"/>
      <c r="AM79" s="123"/>
      <c r="AN79" s="123"/>
      <c r="AO79" s="123"/>
    </row>
    <row r="80" spans="8:41" x14ac:dyDescent="0.3">
      <c r="H80" s="123"/>
      <c r="I80" s="123"/>
      <c r="J80" s="123"/>
      <c r="K80" s="123"/>
      <c r="L80" s="123"/>
      <c r="M80" s="123"/>
      <c r="Z80" s="123"/>
      <c r="AA80" s="123"/>
      <c r="AB80" s="123"/>
      <c r="AC80" s="123"/>
      <c r="AD80" s="123"/>
      <c r="AE80" s="123"/>
      <c r="AF80" s="123"/>
      <c r="AG80" s="123"/>
      <c r="AH80" s="123"/>
      <c r="AI80" s="123"/>
      <c r="AJ80" s="123"/>
      <c r="AK80" s="123"/>
      <c r="AL80" s="123"/>
      <c r="AM80" s="123"/>
      <c r="AN80" s="123"/>
      <c r="AO80" s="123"/>
    </row>
    <row r="81" spans="8:41" x14ac:dyDescent="0.3">
      <c r="H81" s="123"/>
      <c r="I81" s="123"/>
      <c r="J81" s="123"/>
      <c r="K81" s="123"/>
      <c r="L81" s="123"/>
      <c r="M81" s="123"/>
      <c r="Z81" s="123"/>
      <c r="AA81" s="123"/>
      <c r="AB81" s="123"/>
      <c r="AC81" s="123"/>
      <c r="AD81" s="123"/>
      <c r="AE81" s="123"/>
      <c r="AF81" s="123"/>
      <c r="AG81" s="123"/>
      <c r="AH81" s="123"/>
      <c r="AI81" s="123"/>
      <c r="AJ81" s="123"/>
      <c r="AK81" s="123"/>
      <c r="AL81" s="123"/>
      <c r="AM81" s="123"/>
      <c r="AN81" s="123"/>
      <c r="AO81" s="123"/>
    </row>
    <row r="82" spans="8:41" x14ac:dyDescent="0.3">
      <c r="H82" s="123"/>
      <c r="I82" s="123"/>
      <c r="J82" s="123"/>
      <c r="K82" s="123"/>
      <c r="L82" s="123"/>
      <c r="M82" s="123"/>
      <c r="Z82" s="123"/>
      <c r="AA82" s="123"/>
      <c r="AB82" s="123"/>
      <c r="AC82" s="123"/>
      <c r="AD82" s="123"/>
      <c r="AE82" s="123"/>
      <c r="AF82" s="123"/>
      <c r="AG82" s="123"/>
      <c r="AH82" s="123"/>
      <c r="AI82" s="123"/>
      <c r="AJ82" s="123"/>
      <c r="AK82" s="123"/>
      <c r="AL82" s="123"/>
      <c r="AM82" s="123"/>
      <c r="AN82" s="123"/>
      <c r="AO82" s="123"/>
    </row>
    <row r="83" spans="8:41" x14ac:dyDescent="0.3">
      <c r="H83" s="123"/>
      <c r="I83" s="123"/>
      <c r="J83" s="123"/>
      <c r="K83" s="123"/>
      <c r="L83" s="123"/>
      <c r="M83" s="123"/>
      <c r="Z83" s="123"/>
      <c r="AA83" s="123"/>
      <c r="AB83" s="123"/>
      <c r="AC83" s="123"/>
      <c r="AD83" s="123"/>
      <c r="AE83" s="123"/>
      <c r="AF83" s="123"/>
      <c r="AG83" s="123"/>
      <c r="AH83" s="123"/>
      <c r="AI83" s="123"/>
      <c r="AJ83" s="123"/>
      <c r="AK83" s="123"/>
      <c r="AL83" s="123"/>
      <c r="AM83" s="123"/>
      <c r="AN83" s="123"/>
      <c r="AO83" s="123"/>
    </row>
    <row r="84" spans="8:41" x14ac:dyDescent="0.3">
      <c r="H84" s="123"/>
      <c r="I84" s="123"/>
      <c r="J84" s="123"/>
      <c r="K84" s="123"/>
      <c r="L84" s="123"/>
      <c r="M84" s="123"/>
      <c r="Z84" s="123"/>
      <c r="AA84" s="123"/>
      <c r="AB84" s="123"/>
      <c r="AC84" s="123"/>
      <c r="AD84" s="123"/>
      <c r="AE84" s="123"/>
      <c r="AF84" s="123"/>
      <c r="AG84" s="123"/>
      <c r="AH84" s="123"/>
      <c r="AI84" s="123"/>
      <c r="AJ84" s="123"/>
      <c r="AK84" s="123"/>
      <c r="AL84" s="123"/>
      <c r="AM84" s="123"/>
      <c r="AN84" s="123"/>
      <c r="AO84" s="123"/>
    </row>
    <row r="85" spans="8:41" x14ac:dyDescent="0.3">
      <c r="H85" s="123"/>
      <c r="I85" s="123"/>
      <c r="J85" s="123"/>
      <c r="K85" s="123"/>
      <c r="L85" s="123"/>
      <c r="M85" s="123"/>
      <c r="Z85" s="123"/>
      <c r="AA85" s="123"/>
      <c r="AB85" s="123"/>
      <c r="AC85" s="123"/>
      <c r="AD85" s="123"/>
      <c r="AE85" s="123"/>
      <c r="AF85" s="123"/>
      <c r="AG85" s="123"/>
      <c r="AH85" s="123"/>
      <c r="AI85" s="123"/>
      <c r="AJ85" s="123"/>
      <c r="AK85" s="123"/>
      <c r="AL85" s="123"/>
      <c r="AM85" s="123"/>
      <c r="AN85" s="123"/>
      <c r="AO85" s="123"/>
    </row>
    <row r="86" spans="8:41" x14ac:dyDescent="0.3">
      <c r="H86" s="123"/>
      <c r="I86" s="123"/>
      <c r="J86" s="123"/>
      <c r="K86" s="123"/>
      <c r="L86" s="123"/>
      <c r="M86" s="123"/>
      <c r="Z86" s="123"/>
      <c r="AA86" s="123"/>
      <c r="AB86" s="123"/>
      <c r="AC86" s="123"/>
      <c r="AD86" s="123"/>
      <c r="AE86" s="123"/>
      <c r="AF86" s="123"/>
      <c r="AG86" s="123"/>
      <c r="AH86" s="123"/>
      <c r="AI86" s="123"/>
      <c r="AJ86" s="123"/>
      <c r="AK86" s="123"/>
      <c r="AL86" s="123"/>
      <c r="AM86" s="123"/>
      <c r="AN86" s="123"/>
      <c r="AO86" s="123"/>
    </row>
    <row r="87" spans="8:41" x14ac:dyDescent="0.3">
      <c r="H87" s="123"/>
      <c r="I87" s="123"/>
      <c r="J87" s="123"/>
      <c r="K87" s="123"/>
      <c r="L87" s="123"/>
      <c r="M87" s="123"/>
      <c r="Z87" s="123"/>
      <c r="AA87" s="123"/>
      <c r="AB87" s="123"/>
      <c r="AC87" s="123"/>
      <c r="AD87" s="123"/>
      <c r="AE87" s="123"/>
      <c r="AF87" s="123"/>
      <c r="AG87" s="123"/>
      <c r="AH87" s="123"/>
      <c r="AI87" s="123"/>
      <c r="AJ87" s="123"/>
      <c r="AK87" s="123"/>
      <c r="AL87" s="123"/>
      <c r="AM87" s="123"/>
      <c r="AN87" s="123"/>
      <c r="AO87" s="123"/>
    </row>
    <row r="88" spans="8:41" x14ac:dyDescent="0.3">
      <c r="H88" s="123"/>
      <c r="I88" s="123"/>
      <c r="J88" s="123"/>
      <c r="K88" s="123"/>
      <c r="L88" s="123"/>
      <c r="M88" s="123"/>
    </row>
    <row r="89" spans="8:41" x14ac:dyDescent="0.3">
      <c r="H89" s="123"/>
      <c r="I89" s="123"/>
      <c r="J89" s="123"/>
      <c r="K89" s="123"/>
      <c r="L89" s="123"/>
      <c r="M89" s="123"/>
    </row>
  </sheetData>
  <mergeCells count="4">
    <mergeCell ref="C4:L4"/>
    <mergeCell ref="P4:Y4"/>
    <mergeCell ref="A6:A15"/>
    <mergeCell ref="N6:N47"/>
  </mergeCells>
  <printOptions horizontalCentered="1"/>
  <pageMargins left="0.7" right="0.7" top="1" bottom="0.75" header="0.3" footer="0.3"/>
  <pageSetup scale="26" orientation="portrait" horizontalDpi="1200" verticalDpi="1200" r:id="rId1"/>
  <headerFooter>
    <oddHeader>&amp;L&amp;G&amp;C&amp;"-,Bold"&amp;24COVER SHEET</oddHeader>
    <oddFooter>&amp;L&amp;9© Life Cycle Engineering         &amp;C&amp;9Page &amp;P of &amp;N        &amp;R&amp;9Rev 7.4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showGridLines="0" zoomScaleNormal="100" workbookViewId="0">
      <selection activeCell="A3" sqref="A3:D3"/>
    </sheetView>
  </sheetViews>
  <sheetFormatPr defaultRowHeight="14.4" x14ac:dyDescent="0.3"/>
  <cols>
    <col min="1" max="1" width="9.109375" style="38" customWidth="1"/>
    <col min="2" max="2" width="68.6640625" style="43" customWidth="1"/>
    <col min="3" max="3" width="15.6640625" customWidth="1"/>
  </cols>
  <sheetData>
    <row r="1" spans="1:3" ht="17.399999999999999" x14ac:dyDescent="0.3">
      <c r="B1" s="39"/>
    </row>
    <row r="2" spans="1:3" s="40" customFormat="1" ht="21.75" customHeight="1" thickBot="1" x14ac:dyDescent="0.35">
      <c r="A2" s="350" t="s">
        <v>80</v>
      </c>
      <c r="B2" s="351" t="s">
        <v>76</v>
      </c>
      <c r="C2" s="352" t="s">
        <v>465</v>
      </c>
    </row>
    <row r="3" spans="1:3" ht="30" customHeight="1" x14ac:dyDescent="0.3">
      <c r="A3" s="345">
        <v>1</v>
      </c>
      <c r="B3" s="41" t="s">
        <v>53</v>
      </c>
      <c r="C3" s="348"/>
    </row>
    <row r="4" spans="1:3" ht="30" customHeight="1" x14ac:dyDescent="0.3">
      <c r="A4" s="346">
        <v>2</v>
      </c>
      <c r="B4" s="42" t="s">
        <v>576</v>
      </c>
      <c r="C4" s="349"/>
    </row>
    <row r="5" spans="1:3" ht="30" customHeight="1" x14ac:dyDescent="0.3">
      <c r="A5" s="346">
        <v>3</v>
      </c>
      <c r="B5" s="42" t="s">
        <v>54</v>
      </c>
      <c r="C5" s="349"/>
    </row>
    <row r="6" spans="1:3" ht="30" customHeight="1" x14ac:dyDescent="0.3">
      <c r="A6" s="346">
        <v>4</v>
      </c>
      <c r="B6" s="42" t="s">
        <v>55</v>
      </c>
      <c r="C6" s="349"/>
    </row>
    <row r="7" spans="1:3" ht="45.45" customHeight="1" x14ac:dyDescent="0.3">
      <c r="A7" s="346">
        <v>5</v>
      </c>
      <c r="B7" s="42" t="s">
        <v>56</v>
      </c>
      <c r="C7" s="349"/>
    </row>
    <row r="8" spans="1:3" ht="15" customHeight="1" x14ac:dyDescent="0.3">
      <c r="A8" s="347" t="s">
        <v>57</v>
      </c>
      <c r="B8" s="42" t="s">
        <v>58</v>
      </c>
      <c r="C8" s="349"/>
    </row>
    <row r="9" spans="1:3" ht="15" customHeight="1" x14ac:dyDescent="0.3">
      <c r="A9" s="347" t="s">
        <v>59</v>
      </c>
      <c r="B9" s="42" t="s">
        <v>60</v>
      </c>
      <c r="C9" s="349"/>
    </row>
    <row r="10" spans="1:3" ht="15" customHeight="1" x14ac:dyDescent="0.3">
      <c r="A10" s="347" t="s">
        <v>61</v>
      </c>
      <c r="B10" s="42" t="s">
        <v>62</v>
      </c>
      <c r="C10" s="349"/>
    </row>
    <row r="11" spans="1:3" ht="15" customHeight="1" x14ac:dyDescent="0.3">
      <c r="A11" s="347" t="s">
        <v>63</v>
      </c>
      <c r="B11" s="42" t="s">
        <v>64</v>
      </c>
      <c r="C11" s="349"/>
    </row>
    <row r="12" spans="1:3" ht="30" customHeight="1" x14ac:dyDescent="0.3">
      <c r="A12" s="347" t="s">
        <v>65</v>
      </c>
      <c r="B12" s="42" t="s">
        <v>66</v>
      </c>
      <c r="C12" s="349"/>
    </row>
    <row r="13" spans="1:3" ht="15" customHeight="1" x14ac:dyDescent="0.3">
      <c r="A13" s="347" t="s">
        <v>67</v>
      </c>
      <c r="B13" s="42" t="s">
        <v>68</v>
      </c>
      <c r="C13" s="349"/>
    </row>
    <row r="14" spans="1:3" ht="45.45" customHeight="1" x14ac:dyDescent="0.3">
      <c r="A14" s="346">
        <v>6</v>
      </c>
      <c r="B14" s="42" t="s">
        <v>69</v>
      </c>
      <c r="C14" s="349"/>
    </row>
    <row r="15" spans="1:3" ht="15" customHeight="1" x14ac:dyDescent="0.3">
      <c r="A15" s="346">
        <v>7</v>
      </c>
      <c r="B15" s="42" t="s">
        <v>70</v>
      </c>
      <c r="C15" s="349"/>
    </row>
    <row r="16" spans="1:3" ht="15" customHeight="1" x14ac:dyDescent="0.3">
      <c r="A16" s="346">
        <v>8</v>
      </c>
      <c r="B16" s="42" t="s">
        <v>71</v>
      </c>
      <c r="C16" s="349"/>
    </row>
    <row r="17" spans="1:3" ht="28.8" x14ac:dyDescent="0.3">
      <c r="A17" s="346">
        <v>9</v>
      </c>
      <c r="B17" s="42" t="s">
        <v>72</v>
      </c>
      <c r="C17" s="349"/>
    </row>
    <row r="18" spans="1:3" ht="30" customHeight="1" x14ac:dyDescent="0.3">
      <c r="A18" s="346">
        <v>10</v>
      </c>
      <c r="B18" s="42" t="s">
        <v>73</v>
      </c>
      <c r="C18" s="349"/>
    </row>
    <row r="19" spans="1:3" ht="30" customHeight="1" x14ac:dyDescent="0.3">
      <c r="A19" s="346">
        <v>11</v>
      </c>
      <c r="B19" s="42" t="s">
        <v>74</v>
      </c>
      <c r="C19" s="349"/>
    </row>
    <row r="20" spans="1:3" ht="43.2" x14ac:dyDescent="0.3">
      <c r="A20" s="353">
        <v>12</v>
      </c>
      <c r="B20" s="354" t="s">
        <v>75</v>
      </c>
      <c r="C20" s="322"/>
    </row>
  </sheetData>
  <printOptions horizontalCentered="1"/>
  <pageMargins left="0.7" right="0.7" top="1" bottom="0.75" header="0.3" footer="0.3"/>
  <pageSetup scale="97" orientation="portrait" horizontalDpi="1200" verticalDpi="1200" r:id="rId1"/>
  <headerFooter>
    <oddHeader>&amp;L&amp;G&amp;C&amp;"-,Bold"&amp;24COVER SHEET</oddHeader>
    <oddFooter>&amp;L&amp;9© Life Cycle Engineering         &amp;C&amp;9Page &amp;P of &amp;N        &amp;R&amp;9Rev 7.4</oddFooter>
  </headerFooter>
  <legacyDrawingHF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showGridLines="0" workbookViewId="0">
      <selection activeCell="A3" sqref="A3:D3"/>
    </sheetView>
  </sheetViews>
  <sheetFormatPr defaultColWidth="9.33203125" defaultRowHeight="13.2" x14ac:dyDescent="0.25"/>
  <cols>
    <col min="1" max="1" width="3.33203125" style="22" customWidth="1"/>
    <col min="2" max="3" width="12" style="22" customWidth="1"/>
    <col min="4" max="5" width="15.33203125" style="22" customWidth="1"/>
    <col min="6" max="8" width="12" style="22" customWidth="1"/>
    <col min="9" max="9" width="3.33203125" style="22" customWidth="1"/>
    <col min="10" max="16384" width="9.33203125" style="22"/>
  </cols>
  <sheetData>
    <row r="1" spans="1:9" ht="13.8" thickBot="1" x14ac:dyDescent="0.3">
      <c r="A1" s="20"/>
      <c r="B1" s="20"/>
      <c r="C1" s="20"/>
      <c r="D1" s="20"/>
      <c r="E1" s="20"/>
      <c r="F1" s="20"/>
      <c r="G1" s="20"/>
      <c r="H1" s="20"/>
      <c r="I1" s="21"/>
    </row>
    <row r="2" spans="1:9" x14ac:dyDescent="0.25">
      <c r="A2" s="21"/>
      <c r="B2" s="23"/>
      <c r="C2" s="24"/>
      <c r="D2" s="24"/>
      <c r="E2" s="24"/>
      <c r="F2" s="24"/>
      <c r="G2" s="24"/>
      <c r="H2" s="25"/>
      <c r="I2" s="21"/>
    </row>
    <row r="3" spans="1:9" s="29" customFormat="1" ht="15" x14ac:dyDescent="0.25">
      <c r="A3" s="26"/>
      <c r="B3" s="76" t="s">
        <v>438</v>
      </c>
      <c r="C3" s="27"/>
      <c r="D3" s="27"/>
      <c r="E3" s="27"/>
      <c r="F3" s="27"/>
      <c r="G3" s="27"/>
      <c r="H3" s="28"/>
      <c r="I3" s="26"/>
    </row>
    <row r="4" spans="1:9" s="29" customFormat="1" ht="15" x14ac:dyDescent="0.25">
      <c r="A4" s="26"/>
      <c r="B4" s="30"/>
      <c r="C4" s="27"/>
      <c r="D4" s="27"/>
      <c r="E4" s="27"/>
      <c r="F4" s="27"/>
      <c r="G4" s="27"/>
      <c r="H4" s="28"/>
      <c r="I4" s="26"/>
    </row>
    <row r="5" spans="1:9" s="29" customFormat="1" ht="15" customHeight="1" x14ac:dyDescent="0.3">
      <c r="A5" s="26"/>
      <c r="B5" s="31" t="s">
        <v>34</v>
      </c>
      <c r="C5" s="77"/>
      <c r="D5" s="27"/>
      <c r="E5" s="27"/>
      <c r="F5" s="27"/>
      <c r="G5" s="27"/>
      <c r="H5" s="28"/>
      <c r="I5" s="26"/>
    </row>
    <row r="6" spans="1:9" s="33" customFormat="1" ht="78.75" customHeight="1" x14ac:dyDescent="0.3">
      <c r="A6" s="32"/>
      <c r="B6" s="540" t="s">
        <v>35</v>
      </c>
      <c r="C6" s="541"/>
      <c r="D6" s="541"/>
      <c r="E6" s="541"/>
      <c r="F6" s="541"/>
      <c r="G6" s="541"/>
      <c r="H6" s="542"/>
      <c r="I6" s="32"/>
    </row>
    <row r="7" spans="1:9" s="29" customFormat="1" ht="15.6" x14ac:dyDescent="0.3">
      <c r="A7" s="26"/>
      <c r="B7" s="78"/>
      <c r="C7" s="79"/>
      <c r="D7" s="79"/>
      <c r="E7" s="79"/>
      <c r="F7" s="79"/>
      <c r="G7" s="79"/>
      <c r="H7" s="80"/>
      <c r="I7" s="26"/>
    </row>
    <row r="8" spans="1:9" s="29" customFormat="1" ht="15" customHeight="1" x14ac:dyDescent="0.3">
      <c r="A8" s="26"/>
      <c r="B8" s="31" t="s">
        <v>36</v>
      </c>
      <c r="C8" s="77"/>
      <c r="D8" s="27"/>
      <c r="E8" s="27"/>
      <c r="F8" s="27"/>
      <c r="G8" s="27"/>
      <c r="H8" s="28"/>
      <c r="I8" s="26"/>
    </row>
    <row r="9" spans="1:9" s="33" customFormat="1" ht="60.75" customHeight="1" x14ac:dyDescent="0.3">
      <c r="A9" s="32"/>
      <c r="B9" s="540" t="s">
        <v>37</v>
      </c>
      <c r="C9" s="541"/>
      <c r="D9" s="541"/>
      <c r="E9" s="541"/>
      <c r="F9" s="541"/>
      <c r="G9" s="541"/>
      <c r="H9" s="542"/>
      <c r="I9" s="32"/>
    </row>
    <row r="10" spans="1:9" s="29" customFormat="1" ht="15.6" x14ac:dyDescent="0.3">
      <c r="A10" s="26"/>
      <c r="B10" s="78"/>
      <c r="C10" s="79"/>
      <c r="D10" s="79"/>
      <c r="E10" s="79"/>
      <c r="F10" s="79"/>
      <c r="G10" s="79"/>
      <c r="H10" s="80"/>
      <c r="I10" s="26"/>
    </row>
    <row r="11" spans="1:9" s="29" customFormat="1" ht="15" customHeight="1" x14ac:dyDescent="0.3">
      <c r="A11" s="26"/>
      <c r="B11" s="31" t="s">
        <v>38</v>
      </c>
      <c r="C11" s="77"/>
      <c r="D11" s="27"/>
      <c r="E11" s="27"/>
      <c r="F11" s="27"/>
      <c r="G11" s="27"/>
      <c r="H11" s="28"/>
      <c r="I11" s="26"/>
    </row>
    <row r="12" spans="1:9" s="33" customFormat="1" ht="30" customHeight="1" x14ac:dyDescent="0.3">
      <c r="A12" s="32"/>
      <c r="B12" s="540" t="s">
        <v>39</v>
      </c>
      <c r="C12" s="541"/>
      <c r="D12" s="541"/>
      <c r="E12" s="541"/>
      <c r="F12" s="541"/>
      <c r="G12" s="541"/>
      <c r="H12" s="542"/>
      <c r="I12" s="32"/>
    </row>
    <row r="13" spans="1:9" s="29" customFormat="1" ht="15.6" x14ac:dyDescent="0.3">
      <c r="A13" s="26"/>
      <c r="B13" s="78"/>
      <c r="C13" s="79"/>
      <c r="D13" s="79"/>
      <c r="E13" s="79"/>
      <c r="F13" s="79"/>
      <c r="G13" s="79"/>
      <c r="H13" s="80"/>
      <c r="I13" s="26"/>
    </row>
    <row r="14" spans="1:9" s="29" customFormat="1" ht="15" customHeight="1" x14ac:dyDescent="0.3">
      <c r="A14" s="26"/>
      <c r="B14" s="31" t="s">
        <v>40</v>
      </c>
      <c r="C14" s="77"/>
      <c r="D14" s="27"/>
      <c r="E14" s="27"/>
      <c r="F14" s="27"/>
      <c r="G14" s="27"/>
      <c r="H14" s="28"/>
      <c r="I14" s="26"/>
    </row>
    <row r="15" spans="1:9" s="33" customFormat="1" ht="28.5" customHeight="1" x14ac:dyDescent="0.3">
      <c r="A15" s="32"/>
      <c r="B15" s="540" t="s">
        <v>41</v>
      </c>
      <c r="C15" s="541"/>
      <c r="D15" s="541"/>
      <c r="E15" s="541"/>
      <c r="F15" s="541"/>
      <c r="G15" s="541"/>
      <c r="H15" s="542"/>
      <c r="I15" s="32"/>
    </row>
    <row r="16" spans="1:9" s="29" customFormat="1" ht="15.6" x14ac:dyDescent="0.3">
      <c r="A16" s="26"/>
      <c r="B16" s="78"/>
      <c r="C16" s="79"/>
      <c r="D16" s="79"/>
      <c r="E16" s="79"/>
      <c r="F16" s="79"/>
      <c r="G16" s="79"/>
      <c r="H16" s="80"/>
      <c r="I16" s="26"/>
    </row>
    <row r="17" spans="1:9" s="29" customFormat="1" ht="15" customHeight="1" x14ac:dyDescent="0.3">
      <c r="A17" s="26"/>
      <c r="B17" s="31" t="s">
        <v>574</v>
      </c>
      <c r="C17" s="77"/>
      <c r="D17" s="27"/>
      <c r="E17" s="27"/>
      <c r="F17" s="27"/>
      <c r="G17" s="27"/>
      <c r="H17" s="28"/>
      <c r="I17" s="26"/>
    </row>
    <row r="18" spans="1:9" s="35" customFormat="1" ht="33" customHeight="1" x14ac:dyDescent="0.3">
      <c r="A18" s="34"/>
      <c r="B18" s="540" t="s">
        <v>42</v>
      </c>
      <c r="C18" s="541"/>
      <c r="D18" s="541"/>
      <c r="E18" s="541"/>
      <c r="F18" s="541"/>
      <c r="G18" s="541"/>
      <c r="H18" s="542"/>
      <c r="I18" s="34"/>
    </row>
    <row r="19" spans="1:9" ht="15" x14ac:dyDescent="0.25">
      <c r="A19" s="21"/>
      <c r="B19" s="36"/>
      <c r="C19" s="77"/>
      <c r="D19" s="1"/>
      <c r="E19" s="1"/>
      <c r="F19" s="1"/>
      <c r="G19" s="1"/>
      <c r="H19" s="28"/>
      <c r="I19" s="21"/>
    </row>
    <row r="20" spans="1:9" ht="15" customHeight="1" x14ac:dyDescent="0.3">
      <c r="A20" s="21"/>
      <c r="B20" s="31" t="s">
        <v>575</v>
      </c>
      <c r="C20" s="77"/>
      <c r="D20" s="1"/>
      <c r="E20" s="1"/>
      <c r="F20" s="1"/>
      <c r="G20" s="1"/>
      <c r="H20" s="28"/>
      <c r="I20" s="21"/>
    </row>
    <row r="21" spans="1:9" s="35" customFormat="1" ht="30" customHeight="1" x14ac:dyDescent="0.3">
      <c r="A21" s="34"/>
      <c r="B21" s="540" t="s">
        <v>43</v>
      </c>
      <c r="C21" s="541"/>
      <c r="D21" s="541"/>
      <c r="E21" s="541"/>
      <c r="F21" s="541"/>
      <c r="G21" s="541"/>
      <c r="H21" s="542"/>
      <c r="I21" s="34"/>
    </row>
    <row r="22" spans="1:9" ht="15" x14ac:dyDescent="0.25">
      <c r="A22" s="21"/>
      <c r="B22" s="36"/>
      <c r="C22" s="77"/>
      <c r="D22" s="27"/>
      <c r="E22" s="27"/>
      <c r="F22" s="27"/>
      <c r="G22" s="27"/>
      <c r="H22" s="28"/>
      <c r="I22" s="21"/>
    </row>
    <row r="23" spans="1:9" ht="15" customHeight="1" x14ac:dyDescent="0.3">
      <c r="A23" s="21"/>
      <c r="B23" s="31" t="s">
        <v>44</v>
      </c>
      <c r="C23" s="77"/>
      <c r="D23" s="27"/>
      <c r="E23" s="27"/>
      <c r="F23" s="27"/>
      <c r="G23" s="27"/>
      <c r="H23" s="28"/>
      <c r="I23" s="21"/>
    </row>
    <row r="24" spans="1:9" s="35" customFormat="1" ht="33" customHeight="1" x14ac:dyDescent="0.3">
      <c r="A24" s="34"/>
      <c r="B24" s="540" t="s">
        <v>45</v>
      </c>
      <c r="C24" s="541"/>
      <c r="D24" s="541"/>
      <c r="E24" s="541"/>
      <c r="F24" s="541"/>
      <c r="G24" s="541"/>
      <c r="H24" s="542"/>
      <c r="I24" s="34"/>
    </row>
    <row r="25" spans="1:9" ht="15" x14ac:dyDescent="0.25">
      <c r="A25" s="21"/>
      <c r="B25" s="36"/>
      <c r="C25" s="77"/>
      <c r="D25" s="27"/>
      <c r="E25" s="27"/>
      <c r="F25" s="27"/>
      <c r="G25" s="27"/>
      <c r="H25" s="28"/>
      <c r="I25" s="21"/>
    </row>
    <row r="26" spans="1:9" ht="15" customHeight="1" x14ac:dyDescent="0.3">
      <c r="A26" s="21"/>
      <c r="B26" s="31" t="s">
        <v>46</v>
      </c>
      <c r="C26" s="77"/>
      <c r="D26" s="27"/>
      <c r="E26" s="27"/>
      <c r="F26" s="27"/>
      <c r="G26" s="27"/>
      <c r="H26" s="28"/>
      <c r="I26" s="21"/>
    </row>
    <row r="27" spans="1:9" s="35" customFormat="1" ht="30" customHeight="1" x14ac:dyDescent="0.25">
      <c r="A27" s="34"/>
      <c r="B27" s="540" t="s">
        <v>47</v>
      </c>
      <c r="C27" s="541"/>
      <c r="D27" s="541"/>
      <c r="E27" s="541"/>
      <c r="F27" s="541"/>
      <c r="G27" s="541"/>
      <c r="H27" s="542"/>
      <c r="I27" s="34"/>
    </row>
    <row r="28" spans="1:9" ht="15" x14ac:dyDescent="0.25">
      <c r="A28" s="21"/>
      <c r="B28" s="36"/>
      <c r="C28" s="77"/>
      <c r="D28" s="27"/>
      <c r="E28" s="27"/>
      <c r="F28" s="27"/>
      <c r="G28" s="27"/>
      <c r="H28" s="28"/>
      <c r="I28" s="21"/>
    </row>
    <row r="29" spans="1:9" ht="15" customHeight="1" x14ac:dyDescent="0.3">
      <c r="A29" s="21"/>
      <c r="B29" s="31" t="s">
        <v>48</v>
      </c>
      <c r="C29" s="77"/>
      <c r="D29" s="27"/>
      <c r="E29" s="27"/>
      <c r="F29" s="27"/>
      <c r="G29" s="27"/>
      <c r="H29" s="28"/>
      <c r="I29" s="21"/>
    </row>
    <row r="30" spans="1:9" s="35" customFormat="1" ht="124.2" customHeight="1" x14ac:dyDescent="0.25">
      <c r="A30" s="34"/>
      <c r="B30" s="543" t="s">
        <v>464</v>
      </c>
      <c r="C30" s="541"/>
      <c r="D30" s="541"/>
      <c r="E30" s="541"/>
      <c r="F30" s="541"/>
      <c r="G30" s="541"/>
      <c r="H30" s="542"/>
      <c r="I30" s="34"/>
    </row>
    <row r="31" spans="1:9" ht="15" x14ac:dyDescent="0.25">
      <c r="A31" s="21"/>
      <c r="B31" s="36"/>
      <c r="C31" s="77"/>
      <c r="D31" s="27"/>
      <c r="E31" s="27"/>
      <c r="F31" s="27"/>
      <c r="G31" s="27"/>
      <c r="H31" s="28"/>
      <c r="I31" s="21"/>
    </row>
    <row r="32" spans="1:9" ht="15" customHeight="1" x14ac:dyDescent="0.3">
      <c r="A32" s="21"/>
      <c r="B32" s="31" t="s">
        <v>49</v>
      </c>
      <c r="C32" s="77"/>
      <c r="D32" s="27"/>
      <c r="E32" s="27"/>
      <c r="F32" s="27"/>
      <c r="G32" s="27"/>
      <c r="H32" s="28"/>
      <c r="I32" s="21"/>
    </row>
    <row r="33" spans="1:9" s="35" customFormat="1" ht="30" customHeight="1" x14ac:dyDescent="0.25">
      <c r="A33" s="34"/>
      <c r="B33" s="540" t="s">
        <v>50</v>
      </c>
      <c r="C33" s="541"/>
      <c r="D33" s="541"/>
      <c r="E33" s="541"/>
      <c r="F33" s="541"/>
      <c r="G33" s="541"/>
      <c r="H33" s="542"/>
      <c r="I33" s="34"/>
    </row>
    <row r="34" spans="1:9" ht="15" x14ac:dyDescent="0.25">
      <c r="A34" s="21"/>
      <c r="B34" s="36"/>
      <c r="C34" s="77"/>
      <c r="D34" s="27"/>
      <c r="E34" s="27"/>
      <c r="F34" s="27"/>
      <c r="G34" s="27"/>
      <c r="H34" s="28"/>
      <c r="I34" s="21"/>
    </row>
    <row r="35" spans="1:9" ht="15" customHeight="1" x14ac:dyDescent="0.3">
      <c r="A35" s="21"/>
      <c r="B35" s="31" t="s">
        <v>51</v>
      </c>
      <c r="C35" s="77"/>
      <c r="D35" s="27"/>
      <c r="E35" s="27"/>
      <c r="F35" s="27"/>
      <c r="G35" s="27"/>
      <c r="H35" s="28"/>
      <c r="I35" s="21"/>
    </row>
    <row r="36" spans="1:9" ht="30" customHeight="1" x14ac:dyDescent="0.25">
      <c r="A36" s="21"/>
      <c r="B36" s="540" t="s">
        <v>52</v>
      </c>
      <c r="C36" s="541"/>
      <c r="D36" s="541"/>
      <c r="E36" s="541"/>
      <c r="F36" s="541"/>
      <c r="G36" s="541"/>
      <c r="H36" s="542"/>
      <c r="I36" s="21"/>
    </row>
    <row r="37" spans="1:9" ht="15.6" thickBot="1" x14ac:dyDescent="0.3">
      <c r="A37" s="21"/>
      <c r="B37" s="81"/>
      <c r="C37" s="82"/>
      <c r="D37" s="82"/>
      <c r="E37" s="82"/>
      <c r="F37" s="82"/>
      <c r="G37" s="82"/>
      <c r="H37" s="83"/>
      <c r="I37" s="21"/>
    </row>
    <row r="38" spans="1:9" x14ac:dyDescent="0.25">
      <c r="A38" s="21"/>
      <c r="B38" s="21"/>
      <c r="C38" s="21"/>
      <c r="D38" s="21"/>
      <c r="E38" s="21"/>
      <c r="F38" s="21"/>
      <c r="G38" s="21"/>
      <c r="H38" s="21"/>
      <c r="I38" s="21"/>
    </row>
    <row r="39" spans="1:9" x14ac:dyDescent="0.25">
      <c r="A39" s="37"/>
      <c r="I39" s="37"/>
    </row>
    <row r="40" spans="1:9" x14ac:dyDescent="0.25">
      <c r="A40" s="37"/>
      <c r="I40" s="37"/>
    </row>
    <row r="41" spans="1:9" x14ac:dyDescent="0.25">
      <c r="A41" s="37"/>
      <c r="I41" s="37"/>
    </row>
  </sheetData>
  <mergeCells count="11">
    <mergeCell ref="B24:H24"/>
    <mergeCell ref="B27:H27"/>
    <mergeCell ref="B30:H30"/>
    <mergeCell ref="B33:H33"/>
    <mergeCell ref="B36:H36"/>
    <mergeCell ref="B21:H21"/>
    <mergeCell ref="B6:H6"/>
    <mergeCell ref="B9:H9"/>
    <mergeCell ref="B12:H12"/>
    <mergeCell ref="B15:H15"/>
    <mergeCell ref="B18:H18"/>
  </mergeCells>
  <printOptions horizontalCentered="1"/>
  <pageMargins left="0.7" right="0.7" top="1" bottom="0.75" header="0.3" footer="0.3"/>
  <pageSetup scale="72" orientation="portrait" horizontalDpi="1200" verticalDpi="1200" r:id="rId1"/>
  <headerFooter>
    <oddHeader>&amp;L&amp;G&amp;C&amp;"-,Bold"&amp;24COVER SHEET</oddHeader>
    <oddFooter>&amp;L&amp;9© Life Cycle Engineering         &amp;C&amp;9Page &amp;P of &amp;N        &amp;R&amp;9Rev 7.4</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0"/>
  <sheetViews>
    <sheetView showGridLines="0" workbookViewId="0">
      <selection activeCell="A3" sqref="A3:D3"/>
    </sheetView>
  </sheetViews>
  <sheetFormatPr defaultRowHeight="14.4" x14ac:dyDescent="0.3"/>
  <sheetData>
    <row r="2" spans="2:10" x14ac:dyDescent="0.3">
      <c r="C2" s="544" t="s">
        <v>134</v>
      </c>
      <c r="D2" s="544"/>
    </row>
    <row r="3" spans="2:10" ht="43.2" x14ac:dyDescent="0.3">
      <c r="C3" s="68" t="s">
        <v>135</v>
      </c>
      <c r="D3" s="68" t="s">
        <v>136</v>
      </c>
      <c r="E3" s="69" t="s">
        <v>137</v>
      </c>
      <c r="F3" s="69" t="s">
        <v>138</v>
      </c>
    </row>
    <row r="4" spans="2:10" x14ac:dyDescent="0.3">
      <c r="B4" t="s">
        <v>118</v>
      </c>
      <c r="C4" s="16">
        <f>COUNTIFS(FMEA!N6:N255,"&lt;20.5")</f>
        <v>0</v>
      </c>
      <c r="D4" s="16">
        <f>COUNTIFS(FMEA!U6:U255,"&lt;20.5")</f>
        <v>0</v>
      </c>
      <c r="E4" s="67" t="e">
        <f>1-G4</f>
        <v>#DIV/0!</v>
      </c>
      <c r="F4" s="67" t="e">
        <f>1-H4</f>
        <v>#DIV/0!</v>
      </c>
      <c r="G4" t="e">
        <f>1-SUM(C$4:C4)/C$20</f>
        <v>#DIV/0!</v>
      </c>
      <c r="H4" t="e">
        <f>1-SUM(D$4:D4)/D$20</f>
        <v>#DIV/0!</v>
      </c>
    </row>
    <row r="5" spans="2:10" x14ac:dyDescent="0.3">
      <c r="B5" t="s">
        <v>119</v>
      </c>
      <c r="C5" s="16">
        <f>COUNTIFS(FMEA!N$6:N$255,"&gt;20",FMEA!N$6:N$255,"&lt;40.5")</f>
        <v>0</v>
      </c>
      <c r="D5" s="16">
        <f>COUNTIFS(FMEA!U$6:U$255,"&gt;20",FMEA!U$6:U$255,"&lt;40.5")</f>
        <v>0</v>
      </c>
      <c r="E5" s="67" t="e">
        <f t="shared" ref="E5:F19" si="0">1-G5</f>
        <v>#DIV/0!</v>
      </c>
      <c r="F5" s="67" t="e">
        <f t="shared" si="0"/>
        <v>#DIV/0!</v>
      </c>
      <c r="G5" t="e">
        <f>1-SUM(C$4:C5)/C$20</f>
        <v>#DIV/0!</v>
      </c>
      <c r="H5" t="e">
        <f>1-SUM(D$4:D5)/D$20</f>
        <v>#DIV/0!</v>
      </c>
      <c r="I5" s="66" t="e">
        <f>G5+(G4-G5)/2</f>
        <v>#DIV/0!</v>
      </c>
      <c r="J5" s="66" t="e">
        <f>H5+(H4-H5)/2</f>
        <v>#DIV/0!</v>
      </c>
    </row>
    <row r="6" spans="2:10" x14ac:dyDescent="0.3">
      <c r="B6" t="s">
        <v>120</v>
      </c>
      <c r="C6" s="16">
        <f>COUNTIFS(FMEA!N$6:N$255,"&gt;40",FMEA!N$6:N$255,"&lt;60.5")</f>
        <v>0</v>
      </c>
      <c r="D6" s="16">
        <f>COUNTIFS(FMEA!U$6:U$255,"&gt;40",FMEA!U$6:U$255,"&lt;60.5")</f>
        <v>0</v>
      </c>
      <c r="E6" s="67" t="e">
        <f t="shared" si="0"/>
        <v>#DIV/0!</v>
      </c>
      <c r="F6" s="67" t="e">
        <f t="shared" si="0"/>
        <v>#DIV/0!</v>
      </c>
      <c r="G6" t="e">
        <f>1-SUM(C$4:C6)/C$20</f>
        <v>#DIV/0!</v>
      </c>
      <c r="H6" t="e">
        <f>1-SUM(D$4:D6)/D$20</f>
        <v>#DIV/0!</v>
      </c>
      <c r="I6" s="66" t="e">
        <f>G6+(G5-G6)/2+I5</f>
        <v>#DIV/0!</v>
      </c>
      <c r="J6" s="66" t="e">
        <f>H6+(H5-H6)/2+J5</f>
        <v>#DIV/0!</v>
      </c>
    </row>
    <row r="7" spans="2:10" x14ac:dyDescent="0.3">
      <c r="B7" t="s">
        <v>121</v>
      </c>
      <c r="C7" s="16">
        <f>COUNTIFS(FMEA!N$6:N$255,"&gt;60",FMEA!N$6:N$255,"&lt;80.5")</f>
        <v>0</v>
      </c>
      <c r="D7" s="16">
        <f>COUNTIFS(FMEA!U$6:U$255,"&gt;60",FMEA!U$6:U$255,"&lt;80.5")</f>
        <v>0</v>
      </c>
      <c r="E7" s="67" t="e">
        <f t="shared" si="0"/>
        <v>#DIV/0!</v>
      </c>
      <c r="F7" s="67" t="e">
        <f t="shared" si="0"/>
        <v>#DIV/0!</v>
      </c>
      <c r="G7" t="e">
        <f>1-SUM(C$4:C7)/C$20</f>
        <v>#DIV/0!</v>
      </c>
      <c r="H7" t="e">
        <f>1-SUM(D$4:D7)/D$20</f>
        <v>#DIV/0!</v>
      </c>
      <c r="I7" s="66" t="e">
        <f t="shared" ref="I7:J19" si="1">G7+(G6-G7)/2+I6</f>
        <v>#DIV/0!</v>
      </c>
      <c r="J7" s="66" t="e">
        <f t="shared" si="1"/>
        <v>#DIV/0!</v>
      </c>
    </row>
    <row r="8" spans="2:10" x14ac:dyDescent="0.3">
      <c r="B8" t="s">
        <v>122</v>
      </c>
      <c r="C8" s="16">
        <f>COUNTIFS(FMEA!N$6:N$255,"&gt;80",FMEA!N$6:N$255,"&lt;100.5")</f>
        <v>0</v>
      </c>
      <c r="D8" s="16">
        <f>COUNTIFS(FMEA!U$6:U$255,"&gt;80",FMEA!U$6:U$255,"&lt;100.5")</f>
        <v>0</v>
      </c>
      <c r="E8" s="67" t="e">
        <f t="shared" si="0"/>
        <v>#DIV/0!</v>
      </c>
      <c r="F8" s="67" t="e">
        <f t="shared" si="0"/>
        <v>#DIV/0!</v>
      </c>
      <c r="G8" t="e">
        <f>1-SUM(C$4:C8)/C$20</f>
        <v>#DIV/0!</v>
      </c>
      <c r="H8" t="e">
        <f>1-SUM(D$4:D8)/D$20</f>
        <v>#DIV/0!</v>
      </c>
      <c r="I8" s="66" t="e">
        <f t="shared" si="1"/>
        <v>#DIV/0!</v>
      </c>
      <c r="J8" s="66" t="e">
        <f t="shared" si="1"/>
        <v>#DIV/0!</v>
      </c>
    </row>
    <row r="9" spans="2:10" x14ac:dyDescent="0.3">
      <c r="B9" t="s">
        <v>123</v>
      </c>
      <c r="C9" s="16">
        <f>COUNTIFS(FMEA!N$6:N$255,"&gt;100",FMEA!N$6:N$255,"&lt;120.5")</f>
        <v>0</v>
      </c>
      <c r="D9" s="16">
        <f>COUNTIFS(FMEA!U$6:U$255,"&gt;100",FMEA!U$6:U$255,"&lt;120.5")</f>
        <v>0</v>
      </c>
      <c r="E9" s="67" t="e">
        <f t="shared" si="0"/>
        <v>#DIV/0!</v>
      </c>
      <c r="F9" s="67" t="e">
        <f t="shared" si="0"/>
        <v>#DIV/0!</v>
      </c>
      <c r="G9" t="e">
        <f>1-SUM(C$4:C9)/C$20</f>
        <v>#DIV/0!</v>
      </c>
      <c r="H9" t="e">
        <f>1-SUM(D$4:D9)/D$20</f>
        <v>#DIV/0!</v>
      </c>
      <c r="I9" s="66" t="e">
        <f t="shared" si="1"/>
        <v>#DIV/0!</v>
      </c>
      <c r="J9" s="66" t="e">
        <f t="shared" si="1"/>
        <v>#DIV/0!</v>
      </c>
    </row>
    <row r="10" spans="2:10" x14ac:dyDescent="0.3">
      <c r="B10" t="s">
        <v>124</v>
      </c>
      <c r="C10" s="16">
        <f>COUNTIFS(FMEA!N$6:N$255,"&gt;120",FMEA!N$6:N$255,"&lt;140.5")</f>
        <v>0</v>
      </c>
      <c r="D10" s="16">
        <f>COUNTIFS(FMEA!U$6:U$255,"&gt;120",FMEA!U$6:U$255,"&lt;140.5")</f>
        <v>0</v>
      </c>
      <c r="E10" s="67" t="e">
        <f t="shared" si="0"/>
        <v>#DIV/0!</v>
      </c>
      <c r="F10" s="67" t="e">
        <f t="shared" si="0"/>
        <v>#DIV/0!</v>
      </c>
      <c r="G10" t="e">
        <f>1-SUM(C$4:C10)/C$20</f>
        <v>#DIV/0!</v>
      </c>
      <c r="H10" t="e">
        <f>1-SUM(D$4:D10)/D$20</f>
        <v>#DIV/0!</v>
      </c>
      <c r="I10" s="66" t="e">
        <f t="shared" si="1"/>
        <v>#DIV/0!</v>
      </c>
      <c r="J10" s="66" t="e">
        <f t="shared" si="1"/>
        <v>#DIV/0!</v>
      </c>
    </row>
    <row r="11" spans="2:10" x14ac:dyDescent="0.3">
      <c r="B11" t="s">
        <v>125</v>
      </c>
      <c r="C11" s="16">
        <f>COUNTIFS(FMEA!N$6:N$255,"&gt;140",FMEA!N$6:N$255,"&lt;160.5")</f>
        <v>0</v>
      </c>
      <c r="D11" s="16">
        <f>COUNTIFS(FMEA!U$6:U$255,"&gt;140",FMEA!U$6:U$255,"&lt;160.5")</f>
        <v>0</v>
      </c>
      <c r="E11" s="67" t="e">
        <f t="shared" si="0"/>
        <v>#DIV/0!</v>
      </c>
      <c r="F11" s="67" t="e">
        <f t="shared" si="0"/>
        <v>#DIV/0!</v>
      </c>
      <c r="G11" t="e">
        <f>1-SUM(C$4:C11)/C$20</f>
        <v>#DIV/0!</v>
      </c>
      <c r="H11" t="e">
        <f>1-SUM(D$4:D11)/D$20</f>
        <v>#DIV/0!</v>
      </c>
      <c r="I11" s="66" t="e">
        <f t="shared" si="1"/>
        <v>#DIV/0!</v>
      </c>
      <c r="J11" s="66" t="e">
        <f t="shared" si="1"/>
        <v>#DIV/0!</v>
      </c>
    </row>
    <row r="12" spans="2:10" x14ac:dyDescent="0.3">
      <c r="B12" t="s">
        <v>126</v>
      </c>
      <c r="C12" s="16">
        <f>COUNTIFS(FMEA!N$6:N$255,"&gt;160",FMEA!N$6:N$255,"&lt;180.5")</f>
        <v>0</v>
      </c>
      <c r="D12" s="16">
        <f>COUNTIFS(FMEA!U$6:U$255,"&gt;160",FMEA!U$6:U$255,"&lt;180.5")</f>
        <v>0</v>
      </c>
      <c r="E12" s="67" t="e">
        <f t="shared" si="0"/>
        <v>#DIV/0!</v>
      </c>
      <c r="F12" s="67" t="e">
        <f t="shared" si="0"/>
        <v>#DIV/0!</v>
      </c>
      <c r="G12" t="e">
        <f>1-SUM(C$4:C12)/C$20</f>
        <v>#DIV/0!</v>
      </c>
      <c r="H12" t="e">
        <f>1-SUM(D$4:D12)/D$20</f>
        <v>#DIV/0!</v>
      </c>
      <c r="I12" s="66" t="e">
        <f t="shared" si="1"/>
        <v>#DIV/0!</v>
      </c>
      <c r="J12" s="66" t="e">
        <f t="shared" si="1"/>
        <v>#DIV/0!</v>
      </c>
    </row>
    <row r="13" spans="2:10" x14ac:dyDescent="0.3">
      <c r="B13" t="s">
        <v>127</v>
      </c>
      <c r="C13" s="16">
        <f>COUNTIFS(FMEA!N$6:N$255,"&gt;180",FMEA!N$6:N$255,"&lt;200.5")</f>
        <v>0</v>
      </c>
      <c r="D13" s="16">
        <f>COUNTIFS(FMEA!U$6:U$255,"&gt;180",FMEA!U$6:U$255,"&lt;200.5")</f>
        <v>0</v>
      </c>
      <c r="E13" s="67" t="e">
        <f t="shared" si="0"/>
        <v>#DIV/0!</v>
      </c>
      <c r="F13" s="67" t="e">
        <f t="shared" si="0"/>
        <v>#DIV/0!</v>
      </c>
      <c r="G13" t="e">
        <f>1-SUM(C$4:C13)/C$20</f>
        <v>#DIV/0!</v>
      </c>
      <c r="H13" t="e">
        <f>1-SUM(D$4:D13)/D$20</f>
        <v>#DIV/0!</v>
      </c>
      <c r="I13" s="66" t="e">
        <f t="shared" si="1"/>
        <v>#DIV/0!</v>
      </c>
      <c r="J13" s="66" t="e">
        <f t="shared" si="1"/>
        <v>#DIV/0!</v>
      </c>
    </row>
    <row r="14" spans="2:10" x14ac:dyDescent="0.3">
      <c r="B14" t="s">
        <v>128</v>
      </c>
      <c r="C14" s="16">
        <f>COUNTIFS(FMEA!N$6:N$255,"&gt;200",FMEA!N$6:N$255,"&lt;220.5")</f>
        <v>0</v>
      </c>
      <c r="D14" s="16">
        <f>COUNTIFS(FMEA!U$6:U$255,"&gt;200",FMEA!U$6:U$255,"&lt;220.5")</f>
        <v>0</v>
      </c>
      <c r="E14" s="67" t="e">
        <f t="shared" si="0"/>
        <v>#DIV/0!</v>
      </c>
      <c r="F14" s="67" t="e">
        <f t="shared" si="0"/>
        <v>#DIV/0!</v>
      </c>
      <c r="G14" t="e">
        <f>1-SUM(C$4:C14)/C$20</f>
        <v>#DIV/0!</v>
      </c>
      <c r="H14" t="e">
        <f>1-SUM(D$4:D14)/D$20</f>
        <v>#DIV/0!</v>
      </c>
      <c r="I14" s="66" t="e">
        <f t="shared" si="1"/>
        <v>#DIV/0!</v>
      </c>
      <c r="J14" s="66" t="e">
        <f t="shared" si="1"/>
        <v>#DIV/0!</v>
      </c>
    </row>
    <row r="15" spans="2:10" x14ac:dyDescent="0.3">
      <c r="B15" t="s">
        <v>129</v>
      </c>
      <c r="C15" s="16">
        <f>COUNTIFS(FMEA!N$6:N$255,"&gt;220",FMEA!N$6:N$255,"&lt;240.5")</f>
        <v>0</v>
      </c>
      <c r="D15" s="16">
        <f>COUNTIFS(FMEA!U$6:U$255,"&gt;220",FMEA!U$6:U$255,"&lt;240.5")</f>
        <v>0</v>
      </c>
      <c r="E15" s="67" t="e">
        <f t="shared" si="0"/>
        <v>#DIV/0!</v>
      </c>
      <c r="F15" s="67" t="e">
        <f t="shared" si="0"/>
        <v>#DIV/0!</v>
      </c>
      <c r="G15" t="e">
        <f>1-SUM(C$4:C15)/C$20</f>
        <v>#DIV/0!</v>
      </c>
      <c r="H15" t="e">
        <f>1-SUM(D$4:D15)/D$20</f>
        <v>#DIV/0!</v>
      </c>
      <c r="I15" s="66" t="e">
        <f t="shared" si="1"/>
        <v>#DIV/0!</v>
      </c>
      <c r="J15" s="66" t="e">
        <f t="shared" si="1"/>
        <v>#DIV/0!</v>
      </c>
    </row>
    <row r="16" spans="2:10" x14ac:dyDescent="0.3">
      <c r="B16" t="s">
        <v>130</v>
      </c>
      <c r="C16" s="16">
        <f>COUNTIFS(FMEA!N$6:N$255,"&gt;240",FMEA!N$6:N$255,"&lt;260.5")</f>
        <v>0</v>
      </c>
      <c r="D16" s="16">
        <f>COUNTIFS(FMEA!U$6:U$255,"&gt;240",FMEA!U$6:U$255,"&lt;260.5")</f>
        <v>0</v>
      </c>
      <c r="E16" s="67" t="e">
        <f t="shared" si="0"/>
        <v>#DIV/0!</v>
      </c>
      <c r="F16" s="67" t="e">
        <f t="shared" si="0"/>
        <v>#DIV/0!</v>
      </c>
      <c r="G16" t="e">
        <f>1-SUM(C$4:C16)/C$20</f>
        <v>#DIV/0!</v>
      </c>
      <c r="H16" t="e">
        <f>1-SUM(D$4:D16)/D$20</f>
        <v>#DIV/0!</v>
      </c>
      <c r="I16" s="66" t="e">
        <f t="shared" si="1"/>
        <v>#DIV/0!</v>
      </c>
      <c r="J16" s="66" t="e">
        <f t="shared" si="1"/>
        <v>#DIV/0!</v>
      </c>
    </row>
    <row r="17" spans="2:11" x14ac:dyDescent="0.3">
      <c r="B17" t="s">
        <v>131</v>
      </c>
      <c r="C17" s="16">
        <f>COUNTIFS(FMEA!N$6:N$255,"&gt;260",FMEA!N$6:N$255,"&lt;280.5")</f>
        <v>0</v>
      </c>
      <c r="D17" s="16">
        <f>COUNTIFS(FMEA!U$6:U$255,"&gt;260",FMEA!U$6:U$255,"&lt;280.5")</f>
        <v>0</v>
      </c>
      <c r="E17" s="67" t="e">
        <f t="shared" si="0"/>
        <v>#DIV/0!</v>
      </c>
      <c r="F17" s="67" t="e">
        <f t="shared" si="0"/>
        <v>#DIV/0!</v>
      </c>
      <c r="G17" t="e">
        <f>1-SUM(C$4:C17)/C$20</f>
        <v>#DIV/0!</v>
      </c>
      <c r="H17" t="e">
        <f>1-SUM(D$4:D17)/D$20</f>
        <v>#DIV/0!</v>
      </c>
      <c r="I17" s="66" t="e">
        <f t="shared" si="1"/>
        <v>#DIV/0!</v>
      </c>
      <c r="J17" s="66" t="e">
        <f t="shared" si="1"/>
        <v>#DIV/0!</v>
      </c>
    </row>
    <row r="18" spans="2:11" x14ac:dyDescent="0.3">
      <c r="B18" t="s">
        <v>132</v>
      </c>
      <c r="C18" s="16">
        <f>COUNTIFS(FMEA!N$6:N$255,"&gt;280",FMEA!N$6:N$255,"&lt;300.5")</f>
        <v>0</v>
      </c>
      <c r="D18" s="16">
        <f>COUNTIFS(FMEA!U$6:U$255,"&gt;280",FMEA!U$6:U$255,"&lt;300.5")</f>
        <v>0</v>
      </c>
      <c r="E18" s="67" t="e">
        <f t="shared" si="0"/>
        <v>#DIV/0!</v>
      </c>
      <c r="F18" s="67" t="e">
        <f t="shared" si="0"/>
        <v>#DIV/0!</v>
      </c>
      <c r="G18" t="e">
        <f>1-SUM(C$4:C18)/C$20</f>
        <v>#DIV/0!</v>
      </c>
      <c r="H18" t="e">
        <f>1-SUM(D$4:D18)/D$20</f>
        <v>#DIV/0!</v>
      </c>
      <c r="I18" s="66" t="e">
        <f t="shared" si="1"/>
        <v>#DIV/0!</v>
      </c>
      <c r="J18" s="66" t="e">
        <f t="shared" si="1"/>
        <v>#DIV/0!</v>
      </c>
    </row>
    <row r="19" spans="2:11" x14ac:dyDescent="0.3">
      <c r="B19" t="s">
        <v>133</v>
      </c>
      <c r="C19" s="16">
        <f>COUNTIFS(FMEA!N$6:N$255,"&gt;300")</f>
        <v>0</v>
      </c>
      <c r="D19" s="16">
        <f>COUNTIFS(FMEA!U$6:U$255,"&gt;300")</f>
        <v>0</v>
      </c>
      <c r="E19" s="67" t="e">
        <f t="shared" si="0"/>
        <v>#DIV/0!</v>
      </c>
      <c r="F19" s="67" t="e">
        <f t="shared" si="0"/>
        <v>#DIV/0!</v>
      </c>
      <c r="G19" t="e">
        <f>1-SUM(C$4:C19)/C$20</f>
        <v>#DIV/0!</v>
      </c>
      <c r="H19" t="e">
        <f>1-SUM(D$4:D19)/D$20</f>
        <v>#DIV/0!</v>
      </c>
      <c r="I19" s="66" t="e">
        <f t="shared" si="1"/>
        <v>#DIV/0!</v>
      </c>
      <c r="J19" s="66" t="e">
        <f t="shared" si="1"/>
        <v>#DIV/0!</v>
      </c>
      <c r="K19" s="67" t="e">
        <f>(I19-J19)/I19</f>
        <v>#DIV/0!</v>
      </c>
    </row>
    <row r="20" spans="2:11" x14ac:dyDescent="0.3">
      <c r="C20" s="16">
        <f>SUM(C4:C19)</f>
        <v>0</v>
      </c>
      <c r="D20" s="16">
        <f>SUM(D4:D19)</f>
        <v>0</v>
      </c>
    </row>
  </sheetData>
  <mergeCells count="1">
    <mergeCell ref="C2:D2"/>
  </mergeCells>
  <printOptions horizontalCentered="1"/>
  <pageMargins left="0.7" right="0.7" top="1" bottom="0.75" header="0.3" footer="0.3"/>
  <pageSetup scale="93" orientation="portrait" horizontalDpi="1200" verticalDpi="1200" r:id="rId1"/>
  <headerFooter>
    <oddHeader>&amp;L&amp;G&amp;C&amp;"-,Bold"&amp;24COVER SHEET</oddHeader>
    <oddFooter>&amp;L&amp;9© Life Cycle Engineering         &amp;C&amp;9Page &amp;P of &amp;N        &amp;R&amp;9Rev 7.4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I16"/>
  <sheetViews>
    <sheetView showGridLines="0" workbookViewId="0">
      <selection activeCell="A3" sqref="A3:D3"/>
    </sheetView>
  </sheetViews>
  <sheetFormatPr defaultRowHeight="14.4" x14ac:dyDescent="0.3"/>
  <cols>
    <col min="1" max="1" width="11.6640625" customWidth="1"/>
    <col min="2" max="2" width="2.88671875" customWidth="1"/>
    <col min="3" max="3" width="14.5546875" customWidth="1"/>
    <col min="4" max="4" width="2.88671875" customWidth="1"/>
    <col min="5" max="5" width="23.6640625" customWidth="1"/>
    <col min="6" max="6" width="2.88671875" customWidth="1"/>
    <col min="7" max="7" width="11.6640625" customWidth="1"/>
    <col min="8" max="8" width="2.88671875" customWidth="1"/>
    <col min="9" max="9" width="17.5546875" customWidth="1"/>
  </cols>
  <sheetData>
    <row r="4" spans="1:9" s="317" customFormat="1" x14ac:dyDescent="0.3">
      <c r="A4" s="316" t="s">
        <v>425</v>
      </c>
      <c r="C4" s="316" t="s">
        <v>93</v>
      </c>
      <c r="E4" s="316" t="s">
        <v>94</v>
      </c>
      <c r="G4" s="316" t="s">
        <v>594</v>
      </c>
      <c r="I4" s="316" t="s">
        <v>596</v>
      </c>
    </row>
    <row r="5" spans="1:9" x14ac:dyDescent="0.3">
      <c r="A5" s="142">
        <v>1</v>
      </c>
      <c r="C5" s="16" t="s">
        <v>98</v>
      </c>
      <c r="E5" s="16" t="s">
        <v>87</v>
      </c>
      <c r="G5" s="16" t="s">
        <v>90</v>
      </c>
      <c r="I5" s="72" t="s">
        <v>426</v>
      </c>
    </row>
    <row r="6" spans="1:9" x14ac:dyDescent="0.3">
      <c r="A6" s="142">
        <v>7</v>
      </c>
      <c r="C6" s="16" t="s">
        <v>95</v>
      </c>
      <c r="E6" s="16" t="s">
        <v>88</v>
      </c>
      <c r="G6" s="16" t="s">
        <v>91</v>
      </c>
      <c r="I6" s="72" t="s">
        <v>100</v>
      </c>
    </row>
    <row r="7" spans="1:9" x14ac:dyDescent="0.3">
      <c r="A7" s="142">
        <v>14</v>
      </c>
      <c r="C7" s="16" t="s">
        <v>96</v>
      </c>
      <c r="E7" s="16" t="s">
        <v>89</v>
      </c>
      <c r="G7" s="16" t="s">
        <v>92</v>
      </c>
      <c r="I7" s="72" t="s">
        <v>101</v>
      </c>
    </row>
    <row r="8" spans="1:9" x14ac:dyDescent="0.3">
      <c r="A8" s="142">
        <v>30</v>
      </c>
      <c r="C8" s="16" t="s">
        <v>97</v>
      </c>
      <c r="E8" s="110" t="s">
        <v>493</v>
      </c>
      <c r="G8" s="70" t="s">
        <v>391</v>
      </c>
    </row>
    <row r="9" spans="1:9" x14ac:dyDescent="0.3">
      <c r="A9" s="142">
        <v>60</v>
      </c>
      <c r="C9" s="16" t="s">
        <v>99</v>
      </c>
      <c r="E9" s="16"/>
      <c r="G9" s="70" t="s">
        <v>392</v>
      </c>
    </row>
    <row r="10" spans="1:9" x14ac:dyDescent="0.3">
      <c r="A10" s="142">
        <v>90</v>
      </c>
      <c r="G10" s="70" t="s">
        <v>393</v>
      </c>
    </row>
    <row r="11" spans="1:9" x14ac:dyDescent="0.3">
      <c r="A11" s="142">
        <v>180</v>
      </c>
      <c r="G11" s="70" t="s">
        <v>394</v>
      </c>
    </row>
    <row r="12" spans="1:9" x14ac:dyDescent="0.3">
      <c r="A12" s="142">
        <v>365</v>
      </c>
    </row>
    <row r="13" spans="1:9" x14ac:dyDescent="0.3">
      <c r="A13" s="142">
        <f>A12+365</f>
        <v>730</v>
      </c>
    </row>
    <row r="14" spans="1:9" x14ac:dyDescent="0.3">
      <c r="A14" s="142">
        <f t="shared" ref="A14:A15" si="0">A13+365</f>
        <v>1095</v>
      </c>
    </row>
    <row r="15" spans="1:9" x14ac:dyDescent="0.3">
      <c r="A15" s="142">
        <f t="shared" si="0"/>
        <v>1460</v>
      </c>
    </row>
    <row r="16" spans="1:9" x14ac:dyDescent="0.3">
      <c r="A16" s="142">
        <f>A15+365</f>
        <v>1825</v>
      </c>
    </row>
  </sheetData>
  <printOptions horizontalCentered="1"/>
  <pageMargins left="0.7" right="0.7" top="1" bottom="0.75" header="0.3" footer="0.3"/>
  <pageSetup orientation="portrait" horizontalDpi="1200" verticalDpi="1200" r:id="rId1"/>
  <headerFooter>
    <oddHeader>&amp;L&amp;G&amp;C&amp;"-,Bold"&amp;24COVER SHEET</oddHeader>
    <oddFooter>&amp;L&amp;9© Life Cycle Engineering         &amp;C&amp;9Page &amp;P of &amp;N        &amp;R&amp;9Rev 7.4</oddFooter>
  </headerFooter>
  <ignoredErrors>
    <ignoredError sqref="A5:A16" calculatedColumn="1"/>
  </ignoredErrors>
  <tableParts count="5">
    <tablePart r:id="rId2"/>
    <tablePart r:id="rId3"/>
    <tablePart r:id="rId4"/>
    <tablePart r:id="rId5"/>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D3140"/>
  <sheetViews>
    <sheetView workbookViewId="0">
      <selection activeCell="A3" sqref="A3:D3"/>
    </sheetView>
  </sheetViews>
  <sheetFormatPr defaultRowHeight="14.4" x14ac:dyDescent="0.3"/>
  <cols>
    <col min="1" max="1" width="10.88671875" bestFit="1" customWidth="1"/>
    <col min="2" max="2" width="34.5546875" bestFit="1" customWidth="1"/>
    <col min="3" max="3" width="5.5546875" bestFit="1" customWidth="1"/>
    <col min="4" max="4" width="27.109375" bestFit="1" customWidth="1"/>
  </cols>
  <sheetData>
    <row r="1" spans="1:4" s="383" customFormat="1" ht="23.4" x14ac:dyDescent="0.45">
      <c r="A1" s="383" t="s">
        <v>1254</v>
      </c>
    </row>
    <row r="4" spans="1:4" ht="23.4" x14ac:dyDescent="0.45">
      <c r="A4" s="545" t="s">
        <v>1253</v>
      </c>
      <c r="B4" s="545"/>
      <c r="C4" s="546" t="s">
        <v>439</v>
      </c>
      <c r="D4" s="546"/>
    </row>
    <row r="5" spans="1:4" x14ac:dyDescent="0.3">
      <c r="A5" s="373" t="s">
        <v>1251</v>
      </c>
      <c r="B5" s="373" t="s">
        <v>1252</v>
      </c>
      <c r="C5" s="373" t="s">
        <v>1251</v>
      </c>
      <c r="D5" s="373" t="s">
        <v>1252</v>
      </c>
    </row>
    <row r="6" spans="1:4" x14ac:dyDescent="0.3">
      <c r="A6" s="317" t="s">
        <v>642</v>
      </c>
      <c r="B6" s="374" t="s">
        <v>643</v>
      </c>
      <c r="C6" s="317" t="s">
        <v>644</v>
      </c>
      <c r="D6" s="317" t="s">
        <v>645</v>
      </c>
    </row>
    <row r="7" spans="1:4" x14ac:dyDescent="0.3">
      <c r="A7" s="317" t="s">
        <v>642</v>
      </c>
      <c r="B7" s="374" t="s">
        <v>643</v>
      </c>
      <c r="C7" s="317" t="s">
        <v>646</v>
      </c>
      <c r="D7" s="317" t="s">
        <v>647</v>
      </c>
    </row>
    <row r="8" spans="1:4" x14ac:dyDescent="0.3">
      <c r="A8" s="317" t="s">
        <v>642</v>
      </c>
      <c r="B8" s="374" t="s">
        <v>643</v>
      </c>
      <c r="C8" s="317" t="s">
        <v>648</v>
      </c>
      <c r="D8" s="317" t="s">
        <v>649</v>
      </c>
    </row>
    <row r="9" spans="1:4" x14ac:dyDescent="0.3">
      <c r="A9" s="317" t="s">
        <v>642</v>
      </c>
      <c r="B9" s="374" t="s">
        <v>643</v>
      </c>
      <c r="C9" s="317" t="s">
        <v>650</v>
      </c>
      <c r="D9" s="317" t="s">
        <v>651</v>
      </c>
    </row>
    <row r="10" spans="1:4" x14ac:dyDescent="0.3">
      <c r="A10" s="317" t="s">
        <v>642</v>
      </c>
      <c r="B10" s="375" t="s">
        <v>643</v>
      </c>
      <c r="C10" s="317" t="s">
        <v>652</v>
      </c>
      <c r="D10" s="317" t="s">
        <v>653</v>
      </c>
    </row>
    <row r="11" spans="1:4" x14ac:dyDescent="0.3">
      <c r="A11" s="317" t="s">
        <v>642</v>
      </c>
      <c r="B11" s="375" t="s">
        <v>643</v>
      </c>
      <c r="C11" s="317" t="s">
        <v>654</v>
      </c>
      <c r="D11" s="317" t="s">
        <v>655</v>
      </c>
    </row>
    <row r="12" spans="1:4" x14ac:dyDescent="0.3">
      <c r="A12" s="317" t="s">
        <v>642</v>
      </c>
      <c r="B12" s="375" t="s">
        <v>643</v>
      </c>
      <c r="C12" s="317" t="s">
        <v>656</v>
      </c>
      <c r="D12" s="317" t="s">
        <v>657</v>
      </c>
    </row>
    <row r="13" spans="1:4" x14ac:dyDescent="0.3">
      <c r="A13" s="317" t="s">
        <v>642</v>
      </c>
      <c r="B13" s="375" t="s">
        <v>643</v>
      </c>
      <c r="C13" s="317" t="s">
        <v>658</v>
      </c>
      <c r="D13" s="317" t="s">
        <v>659</v>
      </c>
    </row>
    <row r="14" spans="1:4" x14ac:dyDescent="0.3">
      <c r="A14" s="317" t="s">
        <v>642</v>
      </c>
      <c r="B14" s="375" t="s">
        <v>643</v>
      </c>
      <c r="C14" s="317" t="s">
        <v>660</v>
      </c>
      <c r="D14" s="317" t="s">
        <v>661</v>
      </c>
    </row>
    <row r="15" spans="1:4" x14ac:dyDescent="0.3">
      <c r="A15" s="317" t="s">
        <v>642</v>
      </c>
      <c r="B15" s="375" t="s">
        <v>643</v>
      </c>
      <c r="C15" s="317" t="s">
        <v>662</v>
      </c>
      <c r="D15" s="317" t="s">
        <v>397</v>
      </c>
    </row>
    <row r="16" spans="1:4" x14ac:dyDescent="0.3">
      <c r="A16" s="317" t="s">
        <v>642</v>
      </c>
      <c r="B16" s="375" t="s">
        <v>643</v>
      </c>
      <c r="C16" s="317" t="s">
        <v>663</v>
      </c>
      <c r="D16" s="317" t="s">
        <v>664</v>
      </c>
    </row>
    <row r="17" spans="1:4" x14ac:dyDescent="0.3">
      <c r="A17" s="317" t="s">
        <v>642</v>
      </c>
      <c r="B17" s="375" t="s">
        <v>643</v>
      </c>
      <c r="C17" s="317" t="s">
        <v>665</v>
      </c>
      <c r="D17" s="317" t="s">
        <v>666</v>
      </c>
    </row>
    <row r="18" spans="1:4" x14ac:dyDescent="0.3">
      <c r="A18" s="317" t="s">
        <v>667</v>
      </c>
      <c r="B18" s="375" t="s">
        <v>668</v>
      </c>
      <c r="C18" s="317" t="s">
        <v>669</v>
      </c>
      <c r="D18" s="317" t="s">
        <v>670</v>
      </c>
    </row>
    <row r="19" spans="1:4" x14ac:dyDescent="0.3">
      <c r="A19" s="317" t="s">
        <v>667</v>
      </c>
      <c r="B19" s="375" t="s">
        <v>668</v>
      </c>
      <c r="C19" s="317" t="s">
        <v>648</v>
      </c>
      <c r="D19" s="317" t="s">
        <v>649</v>
      </c>
    </row>
    <row r="20" spans="1:4" x14ac:dyDescent="0.3">
      <c r="A20" s="317" t="s">
        <v>667</v>
      </c>
      <c r="B20" s="375" t="s">
        <v>668</v>
      </c>
      <c r="C20" s="317" t="s">
        <v>671</v>
      </c>
      <c r="D20" s="317" t="s">
        <v>672</v>
      </c>
    </row>
    <row r="21" spans="1:4" x14ac:dyDescent="0.3">
      <c r="A21" s="317" t="s">
        <v>667</v>
      </c>
      <c r="B21" s="375" t="s">
        <v>668</v>
      </c>
      <c r="C21" s="317" t="s">
        <v>673</v>
      </c>
      <c r="D21" s="317" t="s">
        <v>674</v>
      </c>
    </row>
    <row r="22" spans="1:4" x14ac:dyDescent="0.3">
      <c r="A22" s="317" t="s">
        <v>667</v>
      </c>
      <c r="B22" s="375" t="s">
        <v>668</v>
      </c>
      <c r="C22" s="317" t="s">
        <v>675</v>
      </c>
      <c r="D22" s="317" t="s">
        <v>676</v>
      </c>
    </row>
    <row r="23" spans="1:4" x14ac:dyDescent="0.3">
      <c r="A23" s="317" t="s">
        <v>667</v>
      </c>
      <c r="B23" s="375" t="s">
        <v>668</v>
      </c>
      <c r="C23" s="317" t="s">
        <v>677</v>
      </c>
      <c r="D23" s="317" t="s">
        <v>678</v>
      </c>
    </row>
    <row r="24" spans="1:4" x14ac:dyDescent="0.3">
      <c r="A24" s="317" t="s">
        <v>667</v>
      </c>
      <c r="B24" s="375" t="s">
        <v>668</v>
      </c>
      <c r="C24" s="317" t="s">
        <v>658</v>
      </c>
      <c r="D24" s="317" t="s">
        <v>659</v>
      </c>
    </row>
    <row r="25" spans="1:4" x14ac:dyDescent="0.3">
      <c r="A25" s="317" t="s">
        <v>667</v>
      </c>
      <c r="B25" s="375" t="s">
        <v>668</v>
      </c>
      <c r="C25" s="317" t="s">
        <v>679</v>
      </c>
      <c r="D25" s="317" t="s">
        <v>680</v>
      </c>
    </row>
    <row r="26" spans="1:4" x14ac:dyDescent="0.3">
      <c r="A26" s="317" t="s">
        <v>667</v>
      </c>
      <c r="B26" s="375" t="s">
        <v>668</v>
      </c>
      <c r="C26" s="317" t="s">
        <v>681</v>
      </c>
      <c r="D26" s="317" t="s">
        <v>682</v>
      </c>
    </row>
    <row r="27" spans="1:4" x14ac:dyDescent="0.3">
      <c r="A27" s="317" t="s">
        <v>667</v>
      </c>
      <c r="B27" s="375" t="s">
        <v>668</v>
      </c>
      <c r="C27" s="317" t="s">
        <v>683</v>
      </c>
      <c r="D27" s="317" t="s">
        <v>684</v>
      </c>
    </row>
    <row r="28" spans="1:4" x14ac:dyDescent="0.3">
      <c r="A28" s="317" t="s">
        <v>667</v>
      </c>
      <c r="B28" s="375" t="s">
        <v>668</v>
      </c>
      <c r="C28" s="317" t="s">
        <v>663</v>
      </c>
      <c r="D28" s="317" t="s">
        <v>664</v>
      </c>
    </row>
    <row r="29" spans="1:4" x14ac:dyDescent="0.3">
      <c r="A29" s="317" t="s">
        <v>667</v>
      </c>
      <c r="B29" s="375" t="s">
        <v>668</v>
      </c>
      <c r="C29" s="317" t="s">
        <v>665</v>
      </c>
      <c r="D29" s="317" t="s">
        <v>666</v>
      </c>
    </row>
    <row r="30" spans="1:4" x14ac:dyDescent="0.3">
      <c r="A30" s="317" t="s">
        <v>685</v>
      </c>
      <c r="B30" s="375" t="s">
        <v>686</v>
      </c>
      <c r="C30" s="317" t="s">
        <v>650</v>
      </c>
      <c r="D30" s="317" t="s">
        <v>651</v>
      </c>
    </row>
    <row r="31" spans="1:4" x14ac:dyDescent="0.3">
      <c r="A31" s="317" t="s">
        <v>685</v>
      </c>
      <c r="B31" s="375" t="s">
        <v>686</v>
      </c>
      <c r="C31" s="317" t="s">
        <v>654</v>
      </c>
      <c r="D31" s="317" t="s">
        <v>655</v>
      </c>
    </row>
    <row r="32" spans="1:4" x14ac:dyDescent="0.3">
      <c r="A32" s="317" t="s">
        <v>685</v>
      </c>
      <c r="B32" s="375" t="s">
        <v>686</v>
      </c>
      <c r="C32" s="317" t="s">
        <v>683</v>
      </c>
      <c r="D32" s="317" t="s">
        <v>684</v>
      </c>
    </row>
    <row r="33" spans="1:4" x14ac:dyDescent="0.3">
      <c r="A33" s="317" t="s">
        <v>685</v>
      </c>
      <c r="B33" s="375" t="s">
        <v>686</v>
      </c>
      <c r="C33" s="317" t="s">
        <v>662</v>
      </c>
      <c r="D33" s="317" t="s">
        <v>397</v>
      </c>
    </row>
    <row r="34" spans="1:4" x14ac:dyDescent="0.3">
      <c r="A34" s="317" t="s">
        <v>685</v>
      </c>
      <c r="B34" s="375" t="s">
        <v>686</v>
      </c>
      <c r="C34" s="317" t="s">
        <v>663</v>
      </c>
      <c r="D34" s="317" t="s">
        <v>664</v>
      </c>
    </row>
    <row r="35" spans="1:4" x14ac:dyDescent="0.3">
      <c r="A35" s="317" t="s">
        <v>685</v>
      </c>
      <c r="B35" s="375" t="s">
        <v>686</v>
      </c>
      <c r="C35" s="317" t="s">
        <v>665</v>
      </c>
      <c r="D35" s="317" t="s">
        <v>666</v>
      </c>
    </row>
    <row r="36" spans="1:4" x14ac:dyDescent="0.3">
      <c r="A36" s="317" t="s">
        <v>687</v>
      </c>
      <c r="B36" s="375" t="s">
        <v>688</v>
      </c>
      <c r="C36" s="317" t="s">
        <v>689</v>
      </c>
      <c r="D36" s="317" t="s">
        <v>690</v>
      </c>
    </row>
    <row r="37" spans="1:4" x14ac:dyDescent="0.3">
      <c r="A37" s="317" t="s">
        <v>687</v>
      </c>
      <c r="B37" s="375" t="s">
        <v>688</v>
      </c>
      <c r="C37" s="317" t="s">
        <v>691</v>
      </c>
      <c r="D37" s="317" t="s">
        <v>692</v>
      </c>
    </row>
    <row r="38" spans="1:4" x14ac:dyDescent="0.3">
      <c r="A38" s="317" t="s">
        <v>687</v>
      </c>
      <c r="B38" s="375" t="s">
        <v>688</v>
      </c>
      <c r="C38" s="317" t="s">
        <v>648</v>
      </c>
      <c r="D38" s="317" t="s">
        <v>649</v>
      </c>
    </row>
    <row r="39" spans="1:4" x14ac:dyDescent="0.3">
      <c r="A39" s="317" t="s">
        <v>687</v>
      </c>
      <c r="B39" s="375" t="s">
        <v>688</v>
      </c>
      <c r="C39" s="317" t="s">
        <v>650</v>
      </c>
      <c r="D39" s="317" t="s">
        <v>651</v>
      </c>
    </row>
    <row r="40" spans="1:4" x14ac:dyDescent="0.3">
      <c r="A40" s="317" t="s">
        <v>687</v>
      </c>
      <c r="B40" s="375" t="s">
        <v>688</v>
      </c>
      <c r="C40" s="317" t="s">
        <v>675</v>
      </c>
      <c r="D40" s="317" t="s">
        <v>676</v>
      </c>
    </row>
    <row r="41" spans="1:4" x14ac:dyDescent="0.3">
      <c r="A41" s="317" t="s">
        <v>687</v>
      </c>
      <c r="B41" s="375" t="s">
        <v>688</v>
      </c>
      <c r="C41" s="317" t="s">
        <v>683</v>
      </c>
      <c r="D41" s="317" t="s">
        <v>684</v>
      </c>
    </row>
    <row r="42" spans="1:4" x14ac:dyDescent="0.3">
      <c r="A42" s="317" t="s">
        <v>687</v>
      </c>
      <c r="B42" s="375" t="s">
        <v>688</v>
      </c>
      <c r="C42" s="317" t="s">
        <v>663</v>
      </c>
      <c r="D42" s="317" t="s">
        <v>664</v>
      </c>
    </row>
    <row r="43" spans="1:4" x14ac:dyDescent="0.3">
      <c r="A43" s="317" t="s">
        <v>687</v>
      </c>
      <c r="B43" s="375" t="s">
        <v>688</v>
      </c>
      <c r="C43" s="317" t="s">
        <v>665</v>
      </c>
      <c r="D43" s="317" t="s">
        <v>666</v>
      </c>
    </row>
    <row r="44" spans="1:4" x14ac:dyDescent="0.3">
      <c r="A44" s="317" t="s">
        <v>693</v>
      </c>
      <c r="B44" s="375" t="s">
        <v>694</v>
      </c>
      <c r="C44" s="317" t="s">
        <v>669</v>
      </c>
      <c r="D44" s="317" t="s">
        <v>670</v>
      </c>
    </row>
    <row r="45" spans="1:4" x14ac:dyDescent="0.3">
      <c r="A45" s="317" t="s">
        <v>693</v>
      </c>
      <c r="B45" s="375" t="s">
        <v>694</v>
      </c>
      <c r="C45" s="317" t="s">
        <v>695</v>
      </c>
      <c r="D45" s="317" t="s">
        <v>696</v>
      </c>
    </row>
    <row r="46" spans="1:4" x14ac:dyDescent="0.3">
      <c r="A46" s="317" t="s">
        <v>693</v>
      </c>
      <c r="B46" s="375" t="s">
        <v>694</v>
      </c>
      <c r="C46" s="317" t="s">
        <v>697</v>
      </c>
      <c r="D46" s="317" t="s">
        <v>698</v>
      </c>
    </row>
    <row r="47" spans="1:4" x14ac:dyDescent="0.3">
      <c r="A47" s="317" t="s">
        <v>693</v>
      </c>
      <c r="B47" s="375" t="s">
        <v>694</v>
      </c>
      <c r="C47" s="317" t="s">
        <v>663</v>
      </c>
      <c r="D47" s="317" t="s">
        <v>664</v>
      </c>
    </row>
    <row r="48" spans="1:4" x14ac:dyDescent="0.3">
      <c r="A48" s="317" t="s">
        <v>693</v>
      </c>
      <c r="B48" s="375" t="s">
        <v>694</v>
      </c>
      <c r="C48" s="317" t="s">
        <v>665</v>
      </c>
      <c r="D48" s="317" t="s">
        <v>666</v>
      </c>
    </row>
    <row r="49" spans="1:4" x14ac:dyDescent="0.3">
      <c r="A49" s="317" t="s">
        <v>699</v>
      </c>
      <c r="B49" s="375" t="s">
        <v>700</v>
      </c>
      <c r="C49" s="317" t="s">
        <v>701</v>
      </c>
      <c r="D49" t="s">
        <v>702</v>
      </c>
    </row>
    <row r="50" spans="1:4" x14ac:dyDescent="0.3">
      <c r="A50" s="317" t="s">
        <v>699</v>
      </c>
      <c r="B50" s="375" t="s">
        <v>700</v>
      </c>
      <c r="C50" s="317" t="s">
        <v>671</v>
      </c>
      <c r="D50" s="317" t="s">
        <v>672</v>
      </c>
    </row>
    <row r="51" spans="1:4" x14ac:dyDescent="0.3">
      <c r="A51" s="317" t="s">
        <v>699</v>
      </c>
      <c r="B51" s="375" t="s">
        <v>700</v>
      </c>
      <c r="C51" s="317" t="s">
        <v>650</v>
      </c>
      <c r="D51" s="317" t="s">
        <v>651</v>
      </c>
    </row>
    <row r="52" spans="1:4" x14ac:dyDescent="0.3">
      <c r="A52" s="317" t="s">
        <v>699</v>
      </c>
      <c r="B52" s="375" t="s">
        <v>700</v>
      </c>
      <c r="C52" s="317" t="s">
        <v>654</v>
      </c>
      <c r="D52" s="317" t="s">
        <v>655</v>
      </c>
    </row>
    <row r="53" spans="1:4" x14ac:dyDescent="0.3">
      <c r="A53" s="317" t="s">
        <v>699</v>
      </c>
      <c r="B53" s="375" t="s">
        <v>700</v>
      </c>
      <c r="C53" s="317" t="s">
        <v>656</v>
      </c>
      <c r="D53" s="317" t="s">
        <v>657</v>
      </c>
    </row>
    <row r="54" spans="1:4" x14ac:dyDescent="0.3">
      <c r="A54" s="317" t="s">
        <v>699</v>
      </c>
      <c r="B54" s="375" t="s">
        <v>700</v>
      </c>
      <c r="C54" s="317" t="s">
        <v>677</v>
      </c>
      <c r="D54" s="317" t="s">
        <v>678</v>
      </c>
    </row>
    <row r="55" spans="1:4" x14ac:dyDescent="0.3">
      <c r="A55" s="317" t="s">
        <v>699</v>
      </c>
      <c r="B55" s="375" t="s">
        <v>700</v>
      </c>
      <c r="C55" s="317" t="s">
        <v>658</v>
      </c>
      <c r="D55" s="317" t="s">
        <v>659</v>
      </c>
    </row>
    <row r="56" spans="1:4" x14ac:dyDescent="0.3">
      <c r="A56" s="317" t="s">
        <v>699</v>
      </c>
      <c r="B56" s="375" t="s">
        <v>700</v>
      </c>
      <c r="C56" s="317" t="s">
        <v>679</v>
      </c>
      <c r="D56" s="317" t="s">
        <v>680</v>
      </c>
    </row>
    <row r="57" spans="1:4" x14ac:dyDescent="0.3">
      <c r="A57" s="317" t="s">
        <v>699</v>
      </c>
      <c r="B57" s="375" t="s">
        <v>700</v>
      </c>
      <c r="C57" s="317" t="s">
        <v>662</v>
      </c>
      <c r="D57" s="317" t="s">
        <v>397</v>
      </c>
    </row>
    <row r="58" spans="1:4" x14ac:dyDescent="0.3">
      <c r="A58" s="317" t="s">
        <v>699</v>
      </c>
      <c r="B58" s="375" t="s">
        <v>700</v>
      </c>
      <c r="C58" s="317" t="s">
        <v>663</v>
      </c>
      <c r="D58" s="317" t="s">
        <v>664</v>
      </c>
    </row>
    <row r="59" spans="1:4" x14ac:dyDescent="0.3">
      <c r="A59" s="317" t="s">
        <v>699</v>
      </c>
      <c r="B59" s="375" t="s">
        <v>700</v>
      </c>
      <c r="C59" s="317" t="s">
        <v>665</v>
      </c>
      <c r="D59" s="317" t="s">
        <v>666</v>
      </c>
    </row>
    <row r="60" spans="1:4" x14ac:dyDescent="0.3">
      <c r="A60" s="317" t="s">
        <v>703</v>
      </c>
      <c r="B60" s="375" t="s">
        <v>704</v>
      </c>
      <c r="C60" s="317" t="s">
        <v>669</v>
      </c>
      <c r="D60" s="317" t="s">
        <v>670</v>
      </c>
    </row>
    <row r="61" spans="1:4" x14ac:dyDescent="0.3">
      <c r="A61" s="317" t="s">
        <v>703</v>
      </c>
      <c r="B61" s="375" t="s">
        <v>704</v>
      </c>
      <c r="C61" s="317" t="s">
        <v>689</v>
      </c>
      <c r="D61" s="317" t="s">
        <v>690</v>
      </c>
    </row>
    <row r="62" spans="1:4" x14ac:dyDescent="0.3">
      <c r="A62" s="317" t="s">
        <v>703</v>
      </c>
      <c r="B62" s="375" t="s">
        <v>704</v>
      </c>
      <c r="C62" s="317" t="s">
        <v>695</v>
      </c>
      <c r="D62" s="317" t="s">
        <v>696</v>
      </c>
    </row>
    <row r="63" spans="1:4" x14ac:dyDescent="0.3">
      <c r="A63" s="317" t="s">
        <v>703</v>
      </c>
      <c r="B63" s="375" t="s">
        <v>704</v>
      </c>
      <c r="C63" s="317" t="s">
        <v>648</v>
      </c>
      <c r="D63" s="317" t="s">
        <v>649</v>
      </c>
    </row>
    <row r="64" spans="1:4" x14ac:dyDescent="0.3">
      <c r="A64" s="317" t="s">
        <v>703</v>
      </c>
      <c r="B64" s="375" t="s">
        <v>704</v>
      </c>
      <c r="C64" s="317" t="s">
        <v>697</v>
      </c>
      <c r="D64" s="317" t="s">
        <v>698</v>
      </c>
    </row>
    <row r="65" spans="1:4" x14ac:dyDescent="0.3">
      <c r="A65" s="317" t="s">
        <v>703</v>
      </c>
      <c r="B65" s="375" t="s">
        <v>704</v>
      </c>
      <c r="C65" s="317" t="s">
        <v>673</v>
      </c>
      <c r="D65" s="317" t="s">
        <v>674</v>
      </c>
    </row>
    <row r="66" spans="1:4" x14ac:dyDescent="0.3">
      <c r="A66" s="317" t="s">
        <v>703</v>
      </c>
      <c r="B66" s="375" t="s">
        <v>704</v>
      </c>
      <c r="C66" s="317" t="s">
        <v>705</v>
      </c>
      <c r="D66" s="317" t="s">
        <v>706</v>
      </c>
    </row>
    <row r="67" spans="1:4" x14ac:dyDescent="0.3">
      <c r="A67" s="317" t="s">
        <v>703</v>
      </c>
      <c r="B67" s="375" t="s">
        <v>704</v>
      </c>
      <c r="C67" s="317" t="s">
        <v>707</v>
      </c>
      <c r="D67" s="317" t="s">
        <v>708</v>
      </c>
    </row>
    <row r="68" spans="1:4" x14ac:dyDescent="0.3">
      <c r="A68" s="317" t="s">
        <v>703</v>
      </c>
      <c r="B68" s="375" t="s">
        <v>704</v>
      </c>
      <c r="C68" s="317" t="s">
        <v>656</v>
      </c>
      <c r="D68" s="317" t="s">
        <v>657</v>
      </c>
    </row>
    <row r="69" spans="1:4" x14ac:dyDescent="0.3">
      <c r="A69" s="317" t="s">
        <v>703</v>
      </c>
      <c r="B69" s="375" t="s">
        <v>704</v>
      </c>
      <c r="C69" s="317" t="s">
        <v>677</v>
      </c>
      <c r="D69" s="317" t="s">
        <v>678</v>
      </c>
    </row>
    <row r="70" spans="1:4" x14ac:dyDescent="0.3">
      <c r="A70" s="317" t="s">
        <v>703</v>
      </c>
      <c r="B70" s="375" t="s">
        <v>704</v>
      </c>
      <c r="C70" s="317" t="s">
        <v>658</v>
      </c>
      <c r="D70" s="317" t="s">
        <v>659</v>
      </c>
    </row>
    <row r="71" spans="1:4" x14ac:dyDescent="0.3">
      <c r="A71" s="317" t="s">
        <v>703</v>
      </c>
      <c r="B71" s="375" t="s">
        <v>704</v>
      </c>
      <c r="C71" s="317" t="s">
        <v>679</v>
      </c>
      <c r="D71" s="317" t="s">
        <v>680</v>
      </c>
    </row>
    <row r="72" spans="1:4" x14ac:dyDescent="0.3">
      <c r="A72" s="317" t="s">
        <v>703</v>
      </c>
      <c r="B72" s="375" t="s">
        <v>704</v>
      </c>
      <c r="C72" s="317" t="s">
        <v>681</v>
      </c>
      <c r="D72" s="317" t="s">
        <v>682</v>
      </c>
    </row>
    <row r="73" spans="1:4" x14ac:dyDescent="0.3">
      <c r="A73" s="317" t="s">
        <v>703</v>
      </c>
      <c r="B73" s="375" t="s">
        <v>704</v>
      </c>
      <c r="C73" s="317" t="s">
        <v>709</v>
      </c>
      <c r="D73" s="317" t="s">
        <v>710</v>
      </c>
    </row>
    <row r="74" spans="1:4" x14ac:dyDescent="0.3">
      <c r="A74" s="317" t="s">
        <v>703</v>
      </c>
      <c r="B74" s="375" t="s">
        <v>704</v>
      </c>
      <c r="C74" s="317" t="s">
        <v>683</v>
      </c>
      <c r="D74" s="317" t="s">
        <v>684</v>
      </c>
    </row>
    <row r="75" spans="1:4" x14ac:dyDescent="0.3">
      <c r="A75" s="317" t="s">
        <v>703</v>
      </c>
      <c r="B75" s="375" t="s">
        <v>704</v>
      </c>
      <c r="C75" s="317" t="s">
        <v>711</v>
      </c>
      <c r="D75" s="317" t="s">
        <v>712</v>
      </c>
    </row>
    <row r="76" spans="1:4" x14ac:dyDescent="0.3">
      <c r="A76" s="317" t="s">
        <v>703</v>
      </c>
      <c r="B76" s="375" t="s">
        <v>704</v>
      </c>
      <c r="C76" s="317" t="s">
        <v>713</v>
      </c>
      <c r="D76" s="317" t="s">
        <v>714</v>
      </c>
    </row>
    <row r="77" spans="1:4" x14ac:dyDescent="0.3">
      <c r="A77" s="317" t="s">
        <v>703</v>
      </c>
      <c r="B77" s="375" t="s">
        <v>704</v>
      </c>
      <c r="C77" s="317" t="s">
        <v>715</v>
      </c>
      <c r="D77" s="317" t="s">
        <v>716</v>
      </c>
    </row>
    <row r="78" spans="1:4" x14ac:dyDescent="0.3">
      <c r="A78" s="317" t="s">
        <v>703</v>
      </c>
      <c r="B78" s="375" t="s">
        <v>704</v>
      </c>
      <c r="C78" s="317" t="s">
        <v>717</v>
      </c>
      <c r="D78" t="s">
        <v>718</v>
      </c>
    </row>
    <row r="79" spans="1:4" x14ac:dyDescent="0.3">
      <c r="A79" s="317" t="s">
        <v>703</v>
      </c>
      <c r="B79" s="375" t="s">
        <v>704</v>
      </c>
      <c r="C79" s="317" t="s">
        <v>663</v>
      </c>
      <c r="D79" s="317" t="s">
        <v>664</v>
      </c>
    </row>
    <row r="80" spans="1:4" x14ac:dyDescent="0.3">
      <c r="A80" s="317" t="s">
        <v>703</v>
      </c>
      <c r="B80" s="375" t="s">
        <v>704</v>
      </c>
      <c r="C80" s="317" t="s">
        <v>665</v>
      </c>
      <c r="D80" s="317" t="s">
        <v>666</v>
      </c>
    </row>
    <row r="81" spans="1:4" x14ac:dyDescent="0.3">
      <c r="A81" s="317" t="s">
        <v>719</v>
      </c>
      <c r="B81" s="375" t="s">
        <v>720</v>
      </c>
      <c r="C81" s="317" t="s">
        <v>675</v>
      </c>
      <c r="D81" s="317" t="s">
        <v>676</v>
      </c>
    </row>
    <row r="82" spans="1:4" x14ac:dyDescent="0.3">
      <c r="A82" s="317" t="s">
        <v>719</v>
      </c>
      <c r="B82" s="375" t="s">
        <v>720</v>
      </c>
      <c r="C82" s="317" t="s">
        <v>656</v>
      </c>
      <c r="D82" s="317" t="s">
        <v>657</v>
      </c>
    </row>
    <row r="83" spans="1:4" x14ac:dyDescent="0.3">
      <c r="A83" s="317" t="s">
        <v>719</v>
      </c>
      <c r="B83" s="375" t="s">
        <v>720</v>
      </c>
      <c r="C83" s="317" t="s">
        <v>683</v>
      </c>
      <c r="D83" s="317" t="s">
        <v>684</v>
      </c>
    </row>
    <row r="84" spans="1:4" x14ac:dyDescent="0.3">
      <c r="A84" s="317" t="s">
        <v>719</v>
      </c>
      <c r="B84" s="375" t="s">
        <v>720</v>
      </c>
      <c r="C84" s="317" t="s">
        <v>721</v>
      </c>
      <c r="D84" s="317" t="s">
        <v>722</v>
      </c>
    </row>
    <row r="85" spans="1:4" x14ac:dyDescent="0.3">
      <c r="A85" s="317" t="s">
        <v>719</v>
      </c>
      <c r="B85" s="375" t="s">
        <v>720</v>
      </c>
      <c r="C85" s="317" t="s">
        <v>663</v>
      </c>
      <c r="D85" s="317" t="s">
        <v>664</v>
      </c>
    </row>
    <row r="86" spans="1:4" x14ac:dyDescent="0.3">
      <c r="A86" s="317" t="s">
        <v>719</v>
      </c>
      <c r="B86" s="375" t="s">
        <v>720</v>
      </c>
      <c r="C86" s="317" t="s">
        <v>665</v>
      </c>
      <c r="D86" s="317" t="s">
        <v>666</v>
      </c>
    </row>
    <row r="87" spans="1:4" x14ac:dyDescent="0.3">
      <c r="A87" s="317" t="s">
        <v>723</v>
      </c>
      <c r="B87" s="375" t="s">
        <v>724</v>
      </c>
      <c r="C87" s="317" t="s">
        <v>644</v>
      </c>
      <c r="D87" s="317" t="s">
        <v>645</v>
      </c>
    </row>
    <row r="88" spans="1:4" x14ac:dyDescent="0.3">
      <c r="A88" s="317" t="s">
        <v>723</v>
      </c>
      <c r="B88" s="375" t="s">
        <v>724</v>
      </c>
      <c r="C88" s="317" t="s">
        <v>675</v>
      </c>
      <c r="D88" s="317" t="s">
        <v>676</v>
      </c>
    </row>
    <row r="89" spans="1:4" x14ac:dyDescent="0.3">
      <c r="A89" s="317" t="s">
        <v>723</v>
      </c>
      <c r="B89" s="375" t="s">
        <v>724</v>
      </c>
      <c r="C89" s="317" t="s">
        <v>656</v>
      </c>
      <c r="D89" s="317" t="s">
        <v>657</v>
      </c>
    </row>
    <row r="90" spans="1:4" x14ac:dyDescent="0.3">
      <c r="A90" s="317" t="s">
        <v>723</v>
      </c>
      <c r="B90" s="375" t="s">
        <v>724</v>
      </c>
      <c r="C90" s="317" t="s">
        <v>709</v>
      </c>
      <c r="D90" s="317" t="s">
        <v>710</v>
      </c>
    </row>
    <row r="91" spans="1:4" x14ac:dyDescent="0.3">
      <c r="A91" s="317" t="s">
        <v>723</v>
      </c>
      <c r="B91" s="375" t="s">
        <v>724</v>
      </c>
      <c r="C91" s="317" t="s">
        <v>683</v>
      </c>
      <c r="D91" s="317" t="s">
        <v>684</v>
      </c>
    </row>
    <row r="92" spans="1:4" x14ac:dyDescent="0.3">
      <c r="A92" s="317" t="s">
        <v>723</v>
      </c>
      <c r="B92" s="375" t="s">
        <v>724</v>
      </c>
      <c r="C92" s="317" t="s">
        <v>721</v>
      </c>
      <c r="D92" s="317" t="s">
        <v>722</v>
      </c>
    </row>
    <row r="93" spans="1:4" x14ac:dyDescent="0.3">
      <c r="A93" s="317" t="s">
        <v>723</v>
      </c>
      <c r="B93" s="375" t="s">
        <v>724</v>
      </c>
      <c r="C93" s="317" t="s">
        <v>662</v>
      </c>
      <c r="D93" s="317" t="s">
        <v>397</v>
      </c>
    </row>
    <row r="94" spans="1:4" x14ac:dyDescent="0.3">
      <c r="A94" s="317" t="s">
        <v>723</v>
      </c>
      <c r="B94" s="375" t="s">
        <v>724</v>
      </c>
      <c r="C94" s="317" t="s">
        <v>663</v>
      </c>
      <c r="D94" s="317" t="s">
        <v>664</v>
      </c>
    </row>
    <row r="95" spans="1:4" x14ac:dyDescent="0.3">
      <c r="A95" s="317" t="s">
        <v>723</v>
      </c>
      <c r="B95" s="375" t="s">
        <v>724</v>
      </c>
      <c r="C95" s="317" t="s">
        <v>665</v>
      </c>
      <c r="D95" s="317" t="s">
        <v>666</v>
      </c>
    </row>
    <row r="96" spans="1:4" x14ac:dyDescent="0.3">
      <c r="A96" s="317" t="s">
        <v>725</v>
      </c>
      <c r="B96" s="375" t="s">
        <v>726</v>
      </c>
      <c r="C96" s="317" t="s">
        <v>669</v>
      </c>
      <c r="D96" s="317" t="s">
        <v>670</v>
      </c>
    </row>
    <row r="97" spans="1:4" x14ac:dyDescent="0.3">
      <c r="A97" s="317" t="s">
        <v>725</v>
      </c>
      <c r="B97" s="375" t="s">
        <v>726</v>
      </c>
      <c r="C97" s="317" t="s">
        <v>689</v>
      </c>
      <c r="D97" s="317" t="s">
        <v>690</v>
      </c>
    </row>
    <row r="98" spans="1:4" x14ac:dyDescent="0.3">
      <c r="A98" s="317" t="s">
        <v>725</v>
      </c>
      <c r="B98" s="375" t="s">
        <v>726</v>
      </c>
      <c r="C98" s="317" t="s">
        <v>695</v>
      </c>
      <c r="D98" s="317" t="s">
        <v>696</v>
      </c>
    </row>
    <row r="99" spans="1:4" x14ac:dyDescent="0.3">
      <c r="A99" s="317" t="s">
        <v>725</v>
      </c>
      <c r="B99" s="375" t="s">
        <v>726</v>
      </c>
      <c r="C99" s="317" t="s">
        <v>648</v>
      </c>
      <c r="D99" s="317" t="s">
        <v>649</v>
      </c>
    </row>
    <row r="100" spans="1:4" x14ac:dyDescent="0.3">
      <c r="A100" s="317" t="s">
        <v>725</v>
      </c>
      <c r="B100" s="375" t="s">
        <v>726</v>
      </c>
      <c r="C100" s="317" t="s">
        <v>697</v>
      </c>
      <c r="D100" s="317" t="s">
        <v>698</v>
      </c>
    </row>
    <row r="101" spans="1:4" x14ac:dyDescent="0.3">
      <c r="A101" s="317" t="s">
        <v>725</v>
      </c>
      <c r="B101" s="375" t="s">
        <v>726</v>
      </c>
      <c r="C101" s="317" t="s">
        <v>673</v>
      </c>
      <c r="D101" s="317" t="s">
        <v>674</v>
      </c>
    </row>
    <row r="102" spans="1:4" x14ac:dyDescent="0.3">
      <c r="A102" s="317" t="s">
        <v>725</v>
      </c>
      <c r="B102" s="375" t="s">
        <v>726</v>
      </c>
      <c r="C102" s="317" t="s">
        <v>705</v>
      </c>
      <c r="D102" s="317" t="s">
        <v>706</v>
      </c>
    </row>
    <row r="103" spans="1:4" x14ac:dyDescent="0.3">
      <c r="A103" s="317" t="s">
        <v>725</v>
      </c>
      <c r="B103" s="375" t="s">
        <v>726</v>
      </c>
      <c r="C103" s="317" t="s">
        <v>656</v>
      </c>
      <c r="D103" s="317" t="s">
        <v>657</v>
      </c>
    </row>
    <row r="104" spans="1:4" x14ac:dyDescent="0.3">
      <c r="A104" s="317" t="s">
        <v>725</v>
      </c>
      <c r="B104" s="375" t="s">
        <v>726</v>
      </c>
      <c r="C104" s="317" t="s">
        <v>677</v>
      </c>
      <c r="D104" s="317" t="s">
        <v>678</v>
      </c>
    </row>
    <row r="105" spans="1:4" x14ac:dyDescent="0.3">
      <c r="A105" s="317" t="s">
        <v>725</v>
      </c>
      <c r="B105" s="375" t="s">
        <v>726</v>
      </c>
      <c r="C105" s="317" t="s">
        <v>658</v>
      </c>
      <c r="D105" s="317" t="s">
        <v>659</v>
      </c>
    </row>
    <row r="106" spans="1:4" x14ac:dyDescent="0.3">
      <c r="A106" s="317" t="s">
        <v>725</v>
      </c>
      <c r="B106" s="375" t="s">
        <v>726</v>
      </c>
      <c r="C106" s="317" t="s">
        <v>679</v>
      </c>
      <c r="D106" s="317" t="s">
        <v>680</v>
      </c>
    </row>
    <row r="107" spans="1:4" x14ac:dyDescent="0.3">
      <c r="A107" s="317" t="s">
        <v>725</v>
      </c>
      <c r="B107" s="375" t="s">
        <v>726</v>
      </c>
      <c r="C107" s="317" t="s">
        <v>681</v>
      </c>
      <c r="D107" s="317" t="s">
        <v>682</v>
      </c>
    </row>
    <row r="108" spans="1:4" x14ac:dyDescent="0.3">
      <c r="A108" s="317" t="s">
        <v>725</v>
      </c>
      <c r="B108" s="375" t="s">
        <v>726</v>
      </c>
      <c r="C108" s="317" t="s">
        <v>709</v>
      </c>
      <c r="D108" s="317" t="s">
        <v>710</v>
      </c>
    </row>
    <row r="109" spans="1:4" x14ac:dyDescent="0.3">
      <c r="A109" s="317" t="s">
        <v>725</v>
      </c>
      <c r="B109" s="375" t="s">
        <v>726</v>
      </c>
      <c r="C109" s="317" t="s">
        <v>683</v>
      </c>
      <c r="D109" s="317" t="s">
        <v>684</v>
      </c>
    </row>
    <row r="110" spans="1:4" x14ac:dyDescent="0.3">
      <c r="A110" s="317" t="s">
        <v>725</v>
      </c>
      <c r="B110" s="375" t="s">
        <v>726</v>
      </c>
      <c r="C110" s="317" t="s">
        <v>711</v>
      </c>
      <c r="D110" s="317" t="s">
        <v>712</v>
      </c>
    </row>
    <row r="111" spans="1:4" x14ac:dyDescent="0.3">
      <c r="A111" s="317" t="s">
        <v>725</v>
      </c>
      <c r="B111" s="375" t="s">
        <v>726</v>
      </c>
      <c r="C111" s="317" t="s">
        <v>713</v>
      </c>
      <c r="D111" s="317" t="s">
        <v>714</v>
      </c>
    </row>
    <row r="112" spans="1:4" x14ac:dyDescent="0.3">
      <c r="A112" s="317" t="s">
        <v>725</v>
      </c>
      <c r="B112" s="375" t="s">
        <v>726</v>
      </c>
      <c r="C112" s="317" t="s">
        <v>715</v>
      </c>
      <c r="D112" s="317" t="s">
        <v>716</v>
      </c>
    </row>
    <row r="113" spans="1:4" x14ac:dyDescent="0.3">
      <c r="A113" s="317" t="s">
        <v>725</v>
      </c>
      <c r="B113" s="375" t="s">
        <v>726</v>
      </c>
      <c r="C113" s="317" t="s">
        <v>717</v>
      </c>
      <c r="D113" t="s">
        <v>718</v>
      </c>
    </row>
    <row r="114" spans="1:4" x14ac:dyDescent="0.3">
      <c r="A114" s="317" t="s">
        <v>725</v>
      </c>
      <c r="B114" s="375" t="s">
        <v>726</v>
      </c>
      <c r="C114" s="317" t="s">
        <v>663</v>
      </c>
      <c r="D114" s="317" t="s">
        <v>664</v>
      </c>
    </row>
    <row r="115" spans="1:4" x14ac:dyDescent="0.3">
      <c r="A115" s="317" t="s">
        <v>725</v>
      </c>
      <c r="B115" s="375" t="s">
        <v>726</v>
      </c>
      <c r="C115" s="317" t="s">
        <v>665</v>
      </c>
      <c r="D115" s="317" t="s">
        <v>666</v>
      </c>
    </row>
    <row r="116" spans="1:4" x14ac:dyDescent="0.3">
      <c r="A116" s="317" t="s">
        <v>727</v>
      </c>
      <c r="B116" s="375" t="s">
        <v>728</v>
      </c>
      <c r="C116" s="317" t="s">
        <v>669</v>
      </c>
      <c r="D116" s="317" t="s">
        <v>670</v>
      </c>
    </row>
    <row r="117" spans="1:4" x14ac:dyDescent="0.3">
      <c r="A117" s="317" t="s">
        <v>727</v>
      </c>
      <c r="B117" s="375" t="s">
        <v>728</v>
      </c>
      <c r="C117" s="317" t="s">
        <v>644</v>
      </c>
      <c r="D117" s="317" t="s">
        <v>645</v>
      </c>
    </row>
    <row r="118" spans="1:4" x14ac:dyDescent="0.3">
      <c r="A118" s="317" t="s">
        <v>727</v>
      </c>
      <c r="B118" s="375" t="s">
        <v>728</v>
      </c>
      <c r="C118" s="317" t="s">
        <v>646</v>
      </c>
      <c r="D118" s="317" t="s">
        <v>647</v>
      </c>
    </row>
    <row r="119" spans="1:4" x14ac:dyDescent="0.3">
      <c r="A119" s="317" t="s">
        <v>727</v>
      </c>
      <c r="B119" s="375" t="s">
        <v>728</v>
      </c>
      <c r="C119" s="317" t="s">
        <v>695</v>
      </c>
      <c r="D119" s="317" t="s">
        <v>696</v>
      </c>
    </row>
    <row r="120" spans="1:4" x14ac:dyDescent="0.3">
      <c r="A120" s="317" t="s">
        <v>727</v>
      </c>
      <c r="B120" s="375" t="s">
        <v>728</v>
      </c>
      <c r="C120" s="317" t="s">
        <v>648</v>
      </c>
      <c r="D120" s="317" t="s">
        <v>649</v>
      </c>
    </row>
    <row r="121" spans="1:4" x14ac:dyDescent="0.3">
      <c r="A121" s="317" t="s">
        <v>727</v>
      </c>
      <c r="B121" s="375" t="s">
        <v>728</v>
      </c>
      <c r="C121" s="317" t="s">
        <v>673</v>
      </c>
      <c r="D121" s="317" t="s">
        <v>674</v>
      </c>
    </row>
    <row r="122" spans="1:4" x14ac:dyDescent="0.3">
      <c r="A122" s="317" t="s">
        <v>727</v>
      </c>
      <c r="B122" s="375" t="s">
        <v>728</v>
      </c>
      <c r="C122" s="317" t="s">
        <v>650</v>
      </c>
      <c r="D122" s="317" t="s">
        <v>651</v>
      </c>
    </row>
    <row r="123" spans="1:4" x14ac:dyDescent="0.3">
      <c r="A123" s="317" t="s">
        <v>727</v>
      </c>
      <c r="B123" s="375" t="s">
        <v>728</v>
      </c>
      <c r="C123" s="317" t="s">
        <v>729</v>
      </c>
      <c r="D123" s="317" t="s">
        <v>730</v>
      </c>
    </row>
    <row r="124" spans="1:4" x14ac:dyDescent="0.3">
      <c r="A124" s="317" t="s">
        <v>727</v>
      </c>
      <c r="B124" s="375" t="s">
        <v>728</v>
      </c>
      <c r="C124" s="317" t="s">
        <v>705</v>
      </c>
      <c r="D124" s="317" t="s">
        <v>706</v>
      </c>
    </row>
    <row r="125" spans="1:4" x14ac:dyDescent="0.3">
      <c r="A125" s="317" t="s">
        <v>727</v>
      </c>
      <c r="B125" s="375" t="s">
        <v>728</v>
      </c>
      <c r="C125" s="317" t="s">
        <v>652</v>
      </c>
      <c r="D125" s="317" t="s">
        <v>653</v>
      </c>
    </row>
    <row r="126" spans="1:4" x14ac:dyDescent="0.3">
      <c r="A126" s="317" t="s">
        <v>727</v>
      </c>
      <c r="B126" s="375" t="s">
        <v>728</v>
      </c>
      <c r="C126" s="317" t="s">
        <v>675</v>
      </c>
      <c r="D126" s="317" t="s">
        <v>676</v>
      </c>
    </row>
    <row r="127" spans="1:4" x14ac:dyDescent="0.3">
      <c r="A127" s="317" t="s">
        <v>727</v>
      </c>
      <c r="B127" s="375" t="s">
        <v>728</v>
      </c>
      <c r="C127" s="317" t="s">
        <v>707</v>
      </c>
      <c r="D127" s="317" t="s">
        <v>708</v>
      </c>
    </row>
    <row r="128" spans="1:4" x14ac:dyDescent="0.3">
      <c r="A128" s="317" t="s">
        <v>727</v>
      </c>
      <c r="B128" s="375" t="s">
        <v>728</v>
      </c>
      <c r="C128" s="317" t="s">
        <v>654</v>
      </c>
      <c r="D128" s="317" t="s">
        <v>655</v>
      </c>
    </row>
    <row r="129" spans="1:4" x14ac:dyDescent="0.3">
      <c r="A129" s="317" t="s">
        <v>727</v>
      </c>
      <c r="B129" s="375" t="s">
        <v>728</v>
      </c>
      <c r="C129" s="317" t="s">
        <v>660</v>
      </c>
      <c r="D129" s="317" t="s">
        <v>661</v>
      </c>
    </row>
    <row r="130" spans="1:4" x14ac:dyDescent="0.3">
      <c r="A130" s="317" t="s">
        <v>727</v>
      </c>
      <c r="B130" s="375" t="s">
        <v>728</v>
      </c>
      <c r="C130" s="317" t="s">
        <v>681</v>
      </c>
      <c r="D130" s="317" t="s">
        <v>682</v>
      </c>
    </row>
    <row r="131" spans="1:4" x14ac:dyDescent="0.3">
      <c r="A131" s="317" t="s">
        <v>727</v>
      </c>
      <c r="B131" s="375" t="s">
        <v>728</v>
      </c>
      <c r="C131" s="317" t="s">
        <v>683</v>
      </c>
      <c r="D131" s="317" t="s">
        <v>684</v>
      </c>
    </row>
    <row r="132" spans="1:4" x14ac:dyDescent="0.3">
      <c r="A132" s="317" t="s">
        <v>727</v>
      </c>
      <c r="B132" s="375" t="s">
        <v>728</v>
      </c>
      <c r="C132" s="317" t="s">
        <v>721</v>
      </c>
      <c r="D132" s="317" t="s">
        <v>722</v>
      </c>
    </row>
    <row r="133" spans="1:4" x14ac:dyDescent="0.3">
      <c r="A133" s="317" t="s">
        <v>727</v>
      </c>
      <c r="B133" s="375" t="s">
        <v>728</v>
      </c>
      <c r="C133" s="317" t="s">
        <v>663</v>
      </c>
      <c r="D133" s="317" t="s">
        <v>664</v>
      </c>
    </row>
    <row r="134" spans="1:4" x14ac:dyDescent="0.3">
      <c r="A134" s="317" t="s">
        <v>727</v>
      </c>
      <c r="B134" s="375" t="s">
        <v>728</v>
      </c>
      <c r="C134" s="317" t="s">
        <v>665</v>
      </c>
      <c r="D134" s="317" t="s">
        <v>666</v>
      </c>
    </row>
    <row r="135" spans="1:4" x14ac:dyDescent="0.3">
      <c r="A135" s="317" t="s">
        <v>731</v>
      </c>
      <c r="B135" s="375" t="s">
        <v>732</v>
      </c>
      <c r="C135" s="317" t="s">
        <v>689</v>
      </c>
      <c r="D135" s="317" t="s">
        <v>690</v>
      </c>
    </row>
    <row r="136" spans="1:4" x14ac:dyDescent="0.3">
      <c r="A136" s="317" t="s">
        <v>731</v>
      </c>
      <c r="B136" s="375" t="s">
        <v>732</v>
      </c>
      <c r="C136" s="317" t="s">
        <v>648</v>
      </c>
      <c r="D136" s="317" t="s">
        <v>649</v>
      </c>
    </row>
    <row r="137" spans="1:4" x14ac:dyDescent="0.3">
      <c r="A137" s="317" t="s">
        <v>731</v>
      </c>
      <c r="B137" s="375" t="s">
        <v>732</v>
      </c>
      <c r="C137" s="317" t="s">
        <v>673</v>
      </c>
      <c r="D137" s="317" t="s">
        <v>674</v>
      </c>
    </row>
    <row r="138" spans="1:4" x14ac:dyDescent="0.3">
      <c r="A138" s="317" t="s">
        <v>731</v>
      </c>
      <c r="B138" s="375" t="s">
        <v>732</v>
      </c>
      <c r="C138" s="317" t="s">
        <v>660</v>
      </c>
      <c r="D138" s="317" t="s">
        <v>661</v>
      </c>
    </row>
    <row r="139" spans="1:4" x14ac:dyDescent="0.3">
      <c r="A139" s="317" t="s">
        <v>731</v>
      </c>
      <c r="B139" s="375" t="s">
        <v>732</v>
      </c>
      <c r="C139" s="317" t="s">
        <v>683</v>
      </c>
      <c r="D139" s="317" t="s">
        <v>684</v>
      </c>
    </row>
    <row r="140" spans="1:4" x14ac:dyDescent="0.3">
      <c r="A140" s="317" t="s">
        <v>731</v>
      </c>
      <c r="B140" s="375" t="s">
        <v>732</v>
      </c>
      <c r="C140" s="317" t="s">
        <v>663</v>
      </c>
      <c r="D140" s="317" t="s">
        <v>664</v>
      </c>
    </row>
    <row r="141" spans="1:4" x14ac:dyDescent="0.3">
      <c r="A141" s="317" t="s">
        <v>731</v>
      </c>
      <c r="B141" s="375" t="s">
        <v>732</v>
      </c>
      <c r="C141" s="317" t="s">
        <v>665</v>
      </c>
      <c r="D141" s="317" t="s">
        <v>666</v>
      </c>
    </row>
    <row r="142" spans="1:4" x14ac:dyDescent="0.3">
      <c r="A142" s="317" t="s">
        <v>733</v>
      </c>
      <c r="B142" s="375" t="s">
        <v>734</v>
      </c>
      <c r="C142" s="317" t="s">
        <v>644</v>
      </c>
      <c r="D142" s="317" t="s">
        <v>645</v>
      </c>
    </row>
    <row r="143" spans="1:4" x14ac:dyDescent="0.3">
      <c r="A143" s="317" t="s">
        <v>733</v>
      </c>
      <c r="B143" s="375" t="s">
        <v>734</v>
      </c>
      <c r="C143" s="317" t="s">
        <v>705</v>
      </c>
      <c r="D143" s="317" t="s">
        <v>706</v>
      </c>
    </row>
    <row r="144" spans="1:4" x14ac:dyDescent="0.3">
      <c r="A144" s="317" t="s">
        <v>733</v>
      </c>
      <c r="B144" s="375" t="s">
        <v>734</v>
      </c>
      <c r="C144" s="317" t="s">
        <v>652</v>
      </c>
      <c r="D144" s="317" t="s">
        <v>653</v>
      </c>
    </row>
    <row r="145" spans="1:4" x14ac:dyDescent="0.3">
      <c r="A145" s="317" t="s">
        <v>733</v>
      </c>
      <c r="B145" s="375" t="s">
        <v>734</v>
      </c>
      <c r="C145" s="317" t="s">
        <v>675</v>
      </c>
      <c r="D145" s="317" t="s">
        <v>676</v>
      </c>
    </row>
    <row r="146" spans="1:4" x14ac:dyDescent="0.3">
      <c r="A146" s="317" t="s">
        <v>733</v>
      </c>
      <c r="B146" s="375" t="s">
        <v>734</v>
      </c>
      <c r="C146" s="317" t="s">
        <v>660</v>
      </c>
      <c r="D146" s="317" t="s">
        <v>661</v>
      </c>
    </row>
    <row r="147" spans="1:4" x14ac:dyDescent="0.3">
      <c r="A147" s="317" t="s">
        <v>733</v>
      </c>
      <c r="B147" s="375" t="s">
        <v>734</v>
      </c>
      <c r="C147" s="317" t="s">
        <v>709</v>
      </c>
      <c r="D147" s="317" t="s">
        <v>710</v>
      </c>
    </row>
    <row r="148" spans="1:4" x14ac:dyDescent="0.3">
      <c r="A148" s="317" t="s">
        <v>733</v>
      </c>
      <c r="B148" s="375" t="s">
        <v>734</v>
      </c>
      <c r="C148" s="317" t="s">
        <v>683</v>
      </c>
      <c r="D148" s="317" t="s">
        <v>684</v>
      </c>
    </row>
    <row r="149" spans="1:4" x14ac:dyDescent="0.3">
      <c r="A149" s="317" t="s">
        <v>733</v>
      </c>
      <c r="B149" s="375" t="s">
        <v>734</v>
      </c>
      <c r="C149" s="317" t="s">
        <v>721</v>
      </c>
      <c r="D149" s="317" t="s">
        <v>722</v>
      </c>
    </row>
    <row r="150" spans="1:4" x14ac:dyDescent="0.3">
      <c r="A150" s="317" t="s">
        <v>733</v>
      </c>
      <c r="B150" s="375" t="s">
        <v>734</v>
      </c>
      <c r="C150" s="317" t="s">
        <v>663</v>
      </c>
      <c r="D150" s="317" t="s">
        <v>664</v>
      </c>
    </row>
    <row r="151" spans="1:4" x14ac:dyDescent="0.3">
      <c r="A151" s="317" t="s">
        <v>733</v>
      </c>
      <c r="B151" s="375" t="s">
        <v>734</v>
      </c>
      <c r="C151" s="317" t="s">
        <v>665</v>
      </c>
      <c r="D151" s="317" t="s">
        <v>666</v>
      </c>
    </row>
    <row r="152" spans="1:4" x14ac:dyDescent="0.3">
      <c r="A152" s="317" t="s">
        <v>735</v>
      </c>
      <c r="B152" s="375" t="s">
        <v>736</v>
      </c>
      <c r="C152" s="317" t="s">
        <v>675</v>
      </c>
      <c r="D152" s="317" t="s">
        <v>676</v>
      </c>
    </row>
    <row r="153" spans="1:4" x14ac:dyDescent="0.3">
      <c r="A153" s="317" t="s">
        <v>735</v>
      </c>
      <c r="B153" s="375" t="s">
        <v>736</v>
      </c>
      <c r="C153" s="317" t="s">
        <v>654</v>
      </c>
      <c r="D153" s="317" t="s">
        <v>655</v>
      </c>
    </row>
    <row r="154" spans="1:4" x14ac:dyDescent="0.3">
      <c r="A154" s="317" t="s">
        <v>735</v>
      </c>
      <c r="B154" s="375" t="s">
        <v>736</v>
      </c>
      <c r="C154" s="317" t="s">
        <v>683</v>
      </c>
      <c r="D154" s="317" t="s">
        <v>684</v>
      </c>
    </row>
    <row r="155" spans="1:4" x14ac:dyDescent="0.3">
      <c r="A155" s="317" t="s">
        <v>735</v>
      </c>
      <c r="B155" s="375" t="s">
        <v>736</v>
      </c>
      <c r="C155" s="317" t="s">
        <v>721</v>
      </c>
      <c r="D155" s="317" t="s">
        <v>722</v>
      </c>
    </row>
    <row r="156" spans="1:4" x14ac:dyDescent="0.3">
      <c r="A156" s="317" t="s">
        <v>735</v>
      </c>
      <c r="B156" s="375" t="s">
        <v>736</v>
      </c>
      <c r="C156" s="317" t="s">
        <v>663</v>
      </c>
      <c r="D156" s="317" t="s">
        <v>664</v>
      </c>
    </row>
    <row r="157" spans="1:4" x14ac:dyDescent="0.3">
      <c r="A157" s="317" t="s">
        <v>735</v>
      </c>
      <c r="B157" s="375" t="s">
        <v>736</v>
      </c>
      <c r="C157" s="317" t="s">
        <v>665</v>
      </c>
      <c r="D157" s="317" t="s">
        <v>666</v>
      </c>
    </row>
    <row r="158" spans="1:4" x14ac:dyDescent="0.3">
      <c r="A158" s="317" t="s">
        <v>737</v>
      </c>
      <c r="B158" s="375" t="s">
        <v>738</v>
      </c>
      <c r="C158" s="317" t="s">
        <v>669</v>
      </c>
      <c r="D158" s="317" t="s">
        <v>670</v>
      </c>
    </row>
    <row r="159" spans="1:4" x14ac:dyDescent="0.3">
      <c r="A159" s="317" t="s">
        <v>737</v>
      </c>
      <c r="B159" s="375" t="s">
        <v>738</v>
      </c>
      <c r="C159" s="317" t="s">
        <v>671</v>
      </c>
      <c r="D159" s="317" t="s">
        <v>672</v>
      </c>
    </row>
    <row r="160" spans="1:4" x14ac:dyDescent="0.3">
      <c r="A160" s="317" t="s">
        <v>737</v>
      </c>
      <c r="B160" s="375" t="s">
        <v>738</v>
      </c>
      <c r="C160" s="317" t="s">
        <v>673</v>
      </c>
      <c r="D160" s="317" t="s">
        <v>674</v>
      </c>
    </row>
    <row r="161" spans="1:4" x14ac:dyDescent="0.3">
      <c r="A161" s="317" t="s">
        <v>737</v>
      </c>
      <c r="B161" s="375" t="s">
        <v>738</v>
      </c>
      <c r="C161" s="317" t="s">
        <v>650</v>
      </c>
      <c r="D161" s="317" t="s">
        <v>651</v>
      </c>
    </row>
    <row r="162" spans="1:4" x14ac:dyDescent="0.3">
      <c r="A162" s="317" t="s">
        <v>737</v>
      </c>
      <c r="B162" s="375" t="s">
        <v>738</v>
      </c>
      <c r="C162" s="317" t="s">
        <v>729</v>
      </c>
      <c r="D162" s="317" t="s">
        <v>730</v>
      </c>
    </row>
    <row r="163" spans="1:4" x14ac:dyDescent="0.3">
      <c r="A163" s="317" t="s">
        <v>737</v>
      </c>
      <c r="B163" s="375" t="s">
        <v>738</v>
      </c>
      <c r="C163" s="317" t="s">
        <v>656</v>
      </c>
      <c r="D163" s="317" t="s">
        <v>657</v>
      </c>
    </row>
    <row r="164" spans="1:4" x14ac:dyDescent="0.3">
      <c r="A164" s="317" t="s">
        <v>737</v>
      </c>
      <c r="B164" s="375" t="s">
        <v>738</v>
      </c>
      <c r="C164" s="317" t="s">
        <v>658</v>
      </c>
      <c r="D164" s="317" t="s">
        <v>659</v>
      </c>
    </row>
    <row r="165" spans="1:4" x14ac:dyDescent="0.3">
      <c r="A165" s="317" t="s">
        <v>737</v>
      </c>
      <c r="B165" s="375" t="s">
        <v>738</v>
      </c>
      <c r="C165" s="317" t="s">
        <v>679</v>
      </c>
      <c r="D165" s="317" t="s">
        <v>680</v>
      </c>
    </row>
    <row r="166" spans="1:4" x14ac:dyDescent="0.3">
      <c r="A166" s="317" t="s">
        <v>737</v>
      </c>
      <c r="B166" s="375" t="s">
        <v>738</v>
      </c>
      <c r="C166" s="317" t="s">
        <v>660</v>
      </c>
      <c r="D166" s="317" t="s">
        <v>661</v>
      </c>
    </row>
    <row r="167" spans="1:4" x14ac:dyDescent="0.3">
      <c r="A167" s="317" t="s">
        <v>737</v>
      </c>
      <c r="B167" s="375" t="s">
        <v>738</v>
      </c>
      <c r="C167" s="317" t="s">
        <v>683</v>
      </c>
      <c r="D167" s="317" t="s">
        <v>684</v>
      </c>
    </row>
    <row r="168" spans="1:4" x14ac:dyDescent="0.3">
      <c r="A168" s="317" t="s">
        <v>737</v>
      </c>
      <c r="B168" s="375" t="s">
        <v>738</v>
      </c>
      <c r="C168" s="317" t="s">
        <v>663</v>
      </c>
      <c r="D168" s="317" t="s">
        <v>664</v>
      </c>
    </row>
    <row r="169" spans="1:4" x14ac:dyDescent="0.3">
      <c r="A169" s="317" t="s">
        <v>737</v>
      </c>
      <c r="B169" s="374" t="s">
        <v>738</v>
      </c>
      <c r="C169" s="317" t="s">
        <v>665</v>
      </c>
      <c r="D169" s="317" t="s">
        <v>666</v>
      </c>
    </row>
    <row r="170" spans="1:4" x14ac:dyDescent="0.3">
      <c r="A170" s="317" t="s">
        <v>739</v>
      </c>
      <c r="B170" s="374" t="s">
        <v>740</v>
      </c>
      <c r="C170" s="317" t="s">
        <v>646</v>
      </c>
      <c r="D170" s="317" t="s">
        <v>647</v>
      </c>
    </row>
    <row r="171" spans="1:4" x14ac:dyDescent="0.3">
      <c r="A171" s="317" t="s">
        <v>739</v>
      </c>
      <c r="B171" s="374" t="s">
        <v>740</v>
      </c>
      <c r="C171" s="317" t="s">
        <v>671</v>
      </c>
      <c r="D171" s="317" t="s">
        <v>672</v>
      </c>
    </row>
    <row r="172" spans="1:4" x14ac:dyDescent="0.3">
      <c r="A172" s="317" t="s">
        <v>739</v>
      </c>
      <c r="B172" s="374" t="s">
        <v>740</v>
      </c>
      <c r="C172" s="317" t="s">
        <v>658</v>
      </c>
      <c r="D172" s="317" t="s">
        <v>659</v>
      </c>
    </row>
    <row r="173" spans="1:4" x14ac:dyDescent="0.3">
      <c r="A173" s="317" t="s">
        <v>739</v>
      </c>
      <c r="B173" s="374" t="s">
        <v>740</v>
      </c>
      <c r="C173" s="317" t="s">
        <v>679</v>
      </c>
      <c r="D173" s="317" t="s">
        <v>680</v>
      </c>
    </row>
    <row r="174" spans="1:4" x14ac:dyDescent="0.3">
      <c r="A174" s="317" t="s">
        <v>739</v>
      </c>
      <c r="B174" s="374" t="s">
        <v>740</v>
      </c>
      <c r="C174" s="317" t="s">
        <v>660</v>
      </c>
      <c r="D174" s="317" t="s">
        <v>661</v>
      </c>
    </row>
    <row r="175" spans="1:4" x14ac:dyDescent="0.3">
      <c r="A175" s="317" t="s">
        <v>739</v>
      </c>
      <c r="B175" s="374" t="s">
        <v>740</v>
      </c>
      <c r="C175" s="317" t="s">
        <v>683</v>
      </c>
      <c r="D175" s="317" t="s">
        <v>684</v>
      </c>
    </row>
    <row r="176" spans="1:4" x14ac:dyDescent="0.3">
      <c r="A176" s="317" t="s">
        <v>739</v>
      </c>
      <c r="B176" s="374" t="s">
        <v>740</v>
      </c>
      <c r="C176" s="317" t="s">
        <v>721</v>
      </c>
      <c r="D176" s="317" t="s">
        <v>722</v>
      </c>
    </row>
    <row r="177" spans="1:4" x14ac:dyDescent="0.3">
      <c r="A177" s="317" t="s">
        <v>739</v>
      </c>
      <c r="B177" s="375" t="s">
        <v>740</v>
      </c>
      <c r="C177" s="317" t="s">
        <v>663</v>
      </c>
      <c r="D177" s="317" t="s">
        <v>664</v>
      </c>
    </row>
    <row r="178" spans="1:4" x14ac:dyDescent="0.3">
      <c r="A178" s="317" t="s">
        <v>739</v>
      </c>
      <c r="B178" s="375" t="s">
        <v>740</v>
      </c>
      <c r="C178" s="317" t="s">
        <v>665</v>
      </c>
      <c r="D178" s="317" t="s">
        <v>666</v>
      </c>
    </row>
    <row r="179" spans="1:4" x14ac:dyDescent="0.3">
      <c r="A179" s="317" t="s">
        <v>741</v>
      </c>
      <c r="B179" s="375" t="s">
        <v>742</v>
      </c>
      <c r="C179" s="317" t="s">
        <v>644</v>
      </c>
      <c r="D179" s="317" t="s">
        <v>645</v>
      </c>
    </row>
    <row r="180" spans="1:4" x14ac:dyDescent="0.3">
      <c r="A180" s="317" t="s">
        <v>741</v>
      </c>
      <c r="B180" s="375" t="s">
        <v>742</v>
      </c>
      <c r="C180" s="317" t="s">
        <v>709</v>
      </c>
      <c r="D180" s="317" t="s">
        <v>710</v>
      </c>
    </row>
    <row r="181" spans="1:4" x14ac:dyDescent="0.3">
      <c r="A181" s="317" t="s">
        <v>741</v>
      </c>
      <c r="B181" s="375" t="s">
        <v>742</v>
      </c>
      <c r="C181" s="317" t="s">
        <v>683</v>
      </c>
      <c r="D181" s="317" t="s">
        <v>684</v>
      </c>
    </row>
    <row r="182" spans="1:4" x14ac:dyDescent="0.3">
      <c r="A182" s="317" t="s">
        <v>741</v>
      </c>
      <c r="B182" s="375" t="s">
        <v>742</v>
      </c>
      <c r="C182" s="317" t="s">
        <v>721</v>
      </c>
      <c r="D182" s="317" t="s">
        <v>722</v>
      </c>
    </row>
    <row r="183" spans="1:4" x14ac:dyDescent="0.3">
      <c r="A183" s="317" t="s">
        <v>741</v>
      </c>
      <c r="B183" s="375" t="s">
        <v>742</v>
      </c>
      <c r="C183" s="317" t="s">
        <v>663</v>
      </c>
      <c r="D183" s="317" t="s">
        <v>664</v>
      </c>
    </row>
    <row r="184" spans="1:4" x14ac:dyDescent="0.3">
      <c r="A184" s="317" t="s">
        <v>741</v>
      </c>
      <c r="B184" s="375" t="s">
        <v>742</v>
      </c>
      <c r="C184" s="317" t="s">
        <v>665</v>
      </c>
      <c r="D184" s="317" t="s">
        <v>666</v>
      </c>
    </row>
    <row r="185" spans="1:4" x14ac:dyDescent="0.3">
      <c r="A185" s="317" t="s">
        <v>743</v>
      </c>
      <c r="B185" s="375" t="s">
        <v>744</v>
      </c>
      <c r="C185" s="317" t="s">
        <v>689</v>
      </c>
      <c r="D185" s="317" t="s">
        <v>690</v>
      </c>
    </row>
    <row r="186" spans="1:4" x14ac:dyDescent="0.3">
      <c r="A186" s="317" t="s">
        <v>743</v>
      </c>
      <c r="B186" s="375" t="s">
        <v>744</v>
      </c>
      <c r="C186" s="317" t="s">
        <v>644</v>
      </c>
      <c r="D186" s="317" t="s">
        <v>645</v>
      </c>
    </row>
    <row r="187" spans="1:4" x14ac:dyDescent="0.3">
      <c r="A187" s="317" t="s">
        <v>743</v>
      </c>
      <c r="B187" s="375" t="s">
        <v>744</v>
      </c>
      <c r="C187" s="317" t="s">
        <v>648</v>
      </c>
      <c r="D187" s="317" t="s">
        <v>649</v>
      </c>
    </row>
    <row r="188" spans="1:4" x14ac:dyDescent="0.3">
      <c r="A188" s="317" t="s">
        <v>743</v>
      </c>
      <c r="B188" s="375" t="s">
        <v>744</v>
      </c>
      <c r="C188" s="317" t="s">
        <v>705</v>
      </c>
      <c r="D188" s="317" t="s">
        <v>706</v>
      </c>
    </row>
    <row r="189" spans="1:4" x14ac:dyDescent="0.3">
      <c r="A189" s="317" t="s">
        <v>743</v>
      </c>
      <c r="B189" s="375" t="s">
        <v>744</v>
      </c>
      <c r="C189" s="317" t="s">
        <v>675</v>
      </c>
      <c r="D189" s="317" t="s">
        <v>676</v>
      </c>
    </row>
    <row r="190" spans="1:4" x14ac:dyDescent="0.3">
      <c r="A190" s="317" t="s">
        <v>743</v>
      </c>
      <c r="B190" s="375" t="s">
        <v>744</v>
      </c>
      <c r="C190" s="317" t="s">
        <v>654</v>
      </c>
      <c r="D190" s="317" t="s">
        <v>655</v>
      </c>
    </row>
    <row r="191" spans="1:4" x14ac:dyDescent="0.3">
      <c r="A191" s="317" t="s">
        <v>743</v>
      </c>
      <c r="B191" s="375" t="s">
        <v>744</v>
      </c>
      <c r="C191" s="317" t="s">
        <v>709</v>
      </c>
      <c r="D191" s="317" t="s">
        <v>710</v>
      </c>
    </row>
    <row r="192" spans="1:4" x14ac:dyDescent="0.3">
      <c r="A192" s="317" t="s">
        <v>743</v>
      </c>
      <c r="B192" s="375" t="s">
        <v>744</v>
      </c>
      <c r="C192" s="317" t="s">
        <v>683</v>
      </c>
      <c r="D192" s="317" t="s">
        <v>684</v>
      </c>
    </row>
    <row r="193" spans="1:4" x14ac:dyDescent="0.3">
      <c r="A193" s="317" t="s">
        <v>743</v>
      </c>
      <c r="B193" s="375" t="s">
        <v>744</v>
      </c>
      <c r="C193" s="317" t="s">
        <v>721</v>
      </c>
      <c r="D193" s="317" t="s">
        <v>722</v>
      </c>
    </row>
    <row r="194" spans="1:4" x14ac:dyDescent="0.3">
      <c r="A194" s="317" t="s">
        <v>743</v>
      </c>
      <c r="B194" s="375" t="s">
        <v>744</v>
      </c>
      <c r="C194" s="317" t="s">
        <v>662</v>
      </c>
      <c r="D194" s="317" t="s">
        <v>397</v>
      </c>
    </row>
    <row r="195" spans="1:4" x14ac:dyDescent="0.3">
      <c r="A195" s="317" t="s">
        <v>743</v>
      </c>
      <c r="B195" s="375" t="s">
        <v>744</v>
      </c>
      <c r="C195" s="317" t="s">
        <v>663</v>
      </c>
      <c r="D195" s="317" t="s">
        <v>664</v>
      </c>
    </row>
    <row r="196" spans="1:4" x14ac:dyDescent="0.3">
      <c r="A196" s="317" t="s">
        <v>743</v>
      </c>
      <c r="B196" s="375" t="s">
        <v>744</v>
      </c>
      <c r="C196" s="317" t="s">
        <v>665</v>
      </c>
      <c r="D196" s="317" t="s">
        <v>666</v>
      </c>
    </row>
    <row r="197" spans="1:4" x14ac:dyDescent="0.3">
      <c r="A197" s="317" t="s">
        <v>745</v>
      </c>
      <c r="B197" s="375" t="s">
        <v>746</v>
      </c>
      <c r="C197" s="317" t="s">
        <v>644</v>
      </c>
      <c r="D197" s="317" t="s">
        <v>645</v>
      </c>
    </row>
    <row r="198" spans="1:4" x14ac:dyDescent="0.3">
      <c r="A198" s="317" t="s">
        <v>745</v>
      </c>
      <c r="B198" s="375" t="s">
        <v>746</v>
      </c>
      <c r="C198" s="317" t="s">
        <v>650</v>
      </c>
      <c r="D198" s="317" t="s">
        <v>651</v>
      </c>
    </row>
    <row r="199" spans="1:4" x14ac:dyDescent="0.3">
      <c r="A199" s="317" t="s">
        <v>745</v>
      </c>
      <c r="B199" s="375" t="s">
        <v>746</v>
      </c>
      <c r="C199" s="317" t="s">
        <v>729</v>
      </c>
      <c r="D199" s="317" t="s">
        <v>730</v>
      </c>
    </row>
    <row r="200" spans="1:4" x14ac:dyDescent="0.3">
      <c r="A200" s="317" t="s">
        <v>745</v>
      </c>
      <c r="B200" s="375" t="s">
        <v>746</v>
      </c>
      <c r="C200" s="317" t="s">
        <v>705</v>
      </c>
      <c r="D200" s="317" t="s">
        <v>706</v>
      </c>
    </row>
    <row r="201" spans="1:4" x14ac:dyDescent="0.3">
      <c r="A201" s="317" t="s">
        <v>745</v>
      </c>
      <c r="B201" s="375" t="s">
        <v>746</v>
      </c>
      <c r="C201" s="317" t="s">
        <v>654</v>
      </c>
      <c r="D201" s="317" t="s">
        <v>655</v>
      </c>
    </row>
    <row r="202" spans="1:4" x14ac:dyDescent="0.3">
      <c r="A202" s="317" t="s">
        <v>745</v>
      </c>
      <c r="B202" s="375" t="s">
        <v>746</v>
      </c>
      <c r="C202" s="317" t="s">
        <v>656</v>
      </c>
      <c r="D202" s="317" t="s">
        <v>657</v>
      </c>
    </row>
    <row r="203" spans="1:4" x14ac:dyDescent="0.3">
      <c r="A203" s="317" t="s">
        <v>745</v>
      </c>
      <c r="B203" s="375" t="s">
        <v>746</v>
      </c>
      <c r="C203" s="317" t="s">
        <v>658</v>
      </c>
      <c r="D203" s="317" t="s">
        <v>659</v>
      </c>
    </row>
    <row r="204" spans="1:4" x14ac:dyDescent="0.3">
      <c r="A204" s="317" t="s">
        <v>745</v>
      </c>
      <c r="B204" s="375" t="s">
        <v>746</v>
      </c>
      <c r="C204" s="317" t="s">
        <v>660</v>
      </c>
      <c r="D204" s="317" t="s">
        <v>661</v>
      </c>
    </row>
    <row r="205" spans="1:4" x14ac:dyDescent="0.3">
      <c r="A205" s="317" t="s">
        <v>745</v>
      </c>
      <c r="B205" s="375" t="s">
        <v>746</v>
      </c>
      <c r="C205" s="317" t="s">
        <v>683</v>
      </c>
      <c r="D205" s="317" t="s">
        <v>684</v>
      </c>
    </row>
    <row r="206" spans="1:4" x14ac:dyDescent="0.3">
      <c r="A206" s="317" t="s">
        <v>745</v>
      </c>
      <c r="B206" s="375" t="s">
        <v>746</v>
      </c>
      <c r="C206" s="317" t="s">
        <v>721</v>
      </c>
      <c r="D206" s="317" t="s">
        <v>722</v>
      </c>
    </row>
    <row r="207" spans="1:4" x14ac:dyDescent="0.3">
      <c r="A207" s="317" t="s">
        <v>745</v>
      </c>
      <c r="B207" s="375" t="s">
        <v>746</v>
      </c>
      <c r="C207" s="317" t="s">
        <v>662</v>
      </c>
      <c r="D207" s="317" t="s">
        <v>397</v>
      </c>
    </row>
    <row r="208" spans="1:4" x14ac:dyDescent="0.3">
      <c r="A208" s="317" t="s">
        <v>745</v>
      </c>
      <c r="B208" s="375" t="s">
        <v>746</v>
      </c>
      <c r="C208" s="317" t="s">
        <v>663</v>
      </c>
      <c r="D208" s="317" t="s">
        <v>664</v>
      </c>
    </row>
    <row r="209" spans="1:4" x14ac:dyDescent="0.3">
      <c r="A209" s="317" t="s">
        <v>745</v>
      </c>
      <c r="B209" s="375" t="s">
        <v>746</v>
      </c>
      <c r="C209" s="317" t="s">
        <v>665</v>
      </c>
      <c r="D209" s="317" t="s">
        <v>666</v>
      </c>
    </row>
    <row r="210" spans="1:4" x14ac:dyDescent="0.3">
      <c r="A210" s="317" t="s">
        <v>747</v>
      </c>
      <c r="B210" s="375" t="s">
        <v>748</v>
      </c>
      <c r="C210" s="317" t="s">
        <v>669</v>
      </c>
      <c r="D210" s="317" t="s">
        <v>670</v>
      </c>
    </row>
    <row r="211" spans="1:4" x14ac:dyDescent="0.3">
      <c r="A211" s="317" t="s">
        <v>747</v>
      </c>
      <c r="B211" s="375" t="s">
        <v>748</v>
      </c>
      <c r="C211" s="317" t="s">
        <v>644</v>
      </c>
      <c r="D211" s="317" t="s">
        <v>645</v>
      </c>
    </row>
    <row r="212" spans="1:4" x14ac:dyDescent="0.3">
      <c r="A212" s="317" t="s">
        <v>747</v>
      </c>
      <c r="B212" s="375" t="s">
        <v>748</v>
      </c>
      <c r="C212" s="317" t="s">
        <v>673</v>
      </c>
      <c r="D212" s="317" t="s">
        <v>674</v>
      </c>
    </row>
    <row r="213" spans="1:4" x14ac:dyDescent="0.3">
      <c r="A213" s="317" t="s">
        <v>747</v>
      </c>
      <c r="B213" s="375" t="s">
        <v>748</v>
      </c>
      <c r="C213" s="317" t="s">
        <v>650</v>
      </c>
      <c r="D213" s="317" t="s">
        <v>651</v>
      </c>
    </row>
    <row r="214" spans="1:4" x14ac:dyDescent="0.3">
      <c r="A214" s="317" t="s">
        <v>747</v>
      </c>
      <c r="B214" s="375" t="s">
        <v>748</v>
      </c>
      <c r="C214" s="317" t="s">
        <v>729</v>
      </c>
      <c r="D214" s="317" t="s">
        <v>730</v>
      </c>
    </row>
    <row r="215" spans="1:4" x14ac:dyDescent="0.3">
      <c r="A215" s="317" t="s">
        <v>747</v>
      </c>
      <c r="B215" s="375" t="s">
        <v>748</v>
      </c>
      <c r="C215" s="317" t="s">
        <v>705</v>
      </c>
      <c r="D215" s="317" t="s">
        <v>706</v>
      </c>
    </row>
    <row r="216" spans="1:4" x14ac:dyDescent="0.3">
      <c r="A216" s="317" t="s">
        <v>747</v>
      </c>
      <c r="B216" s="375" t="s">
        <v>748</v>
      </c>
      <c r="C216" s="317" t="s">
        <v>652</v>
      </c>
      <c r="D216" s="317" t="s">
        <v>653</v>
      </c>
    </row>
    <row r="217" spans="1:4" x14ac:dyDescent="0.3">
      <c r="A217" s="317" t="s">
        <v>747</v>
      </c>
      <c r="B217" s="375" t="s">
        <v>748</v>
      </c>
      <c r="C217" s="317" t="s">
        <v>675</v>
      </c>
      <c r="D217" s="317" t="s">
        <v>676</v>
      </c>
    </row>
    <row r="218" spans="1:4" x14ac:dyDescent="0.3">
      <c r="A218" s="317" t="s">
        <v>747</v>
      </c>
      <c r="B218" s="375" t="s">
        <v>748</v>
      </c>
      <c r="C218" s="317" t="s">
        <v>654</v>
      </c>
      <c r="D218" s="317" t="s">
        <v>655</v>
      </c>
    </row>
    <row r="219" spans="1:4" x14ac:dyDescent="0.3">
      <c r="A219" s="317" t="s">
        <v>747</v>
      </c>
      <c r="B219" s="375" t="s">
        <v>748</v>
      </c>
      <c r="C219" s="317" t="s">
        <v>656</v>
      </c>
      <c r="D219" s="317" t="s">
        <v>657</v>
      </c>
    </row>
    <row r="220" spans="1:4" x14ac:dyDescent="0.3">
      <c r="A220" s="317" t="s">
        <v>747</v>
      </c>
      <c r="B220" s="375" t="s">
        <v>748</v>
      </c>
      <c r="C220" s="317" t="s">
        <v>658</v>
      </c>
      <c r="D220" s="317" t="s">
        <v>659</v>
      </c>
    </row>
    <row r="221" spans="1:4" x14ac:dyDescent="0.3">
      <c r="A221" s="317" t="s">
        <v>747</v>
      </c>
      <c r="B221" s="375" t="s">
        <v>748</v>
      </c>
      <c r="C221" s="317" t="s">
        <v>660</v>
      </c>
      <c r="D221" s="317" t="s">
        <v>661</v>
      </c>
    </row>
    <row r="222" spans="1:4" x14ac:dyDescent="0.3">
      <c r="A222" s="317" t="s">
        <v>747</v>
      </c>
      <c r="B222" s="375" t="s">
        <v>748</v>
      </c>
      <c r="C222" s="317" t="s">
        <v>681</v>
      </c>
      <c r="D222" s="317" t="s">
        <v>682</v>
      </c>
    </row>
    <row r="223" spans="1:4" x14ac:dyDescent="0.3">
      <c r="A223" s="317" t="s">
        <v>747</v>
      </c>
      <c r="B223" s="375" t="s">
        <v>748</v>
      </c>
      <c r="C223" s="317" t="s">
        <v>709</v>
      </c>
      <c r="D223" s="317" t="s">
        <v>710</v>
      </c>
    </row>
    <row r="224" spans="1:4" x14ac:dyDescent="0.3">
      <c r="A224" s="317" t="s">
        <v>747</v>
      </c>
      <c r="B224" s="375" t="s">
        <v>748</v>
      </c>
      <c r="C224" s="317" t="s">
        <v>683</v>
      </c>
      <c r="D224" s="317" t="s">
        <v>684</v>
      </c>
    </row>
    <row r="225" spans="1:4" x14ac:dyDescent="0.3">
      <c r="A225" s="317" t="s">
        <v>747</v>
      </c>
      <c r="B225" s="375" t="s">
        <v>748</v>
      </c>
      <c r="C225" s="317" t="s">
        <v>721</v>
      </c>
      <c r="D225" s="317" t="s">
        <v>722</v>
      </c>
    </row>
    <row r="226" spans="1:4" x14ac:dyDescent="0.3">
      <c r="A226" s="317" t="s">
        <v>747</v>
      </c>
      <c r="B226" s="375" t="s">
        <v>748</v>
      </c>
      <c r="C226" s="317" t="s">
        <v>662</v>
      </c>
      <c r="D226" s="317" t="s">
        <v>397</v>
      </c>
    </row>
    <row r="227" spans="1:4" x14ac:dyDescent="0.3">
      <c r="A227" s="317" t="s">
        <v>747</v>
      </c>
      <c r="B227" s="375" t="s">
        <v>748</v>
      </c>
      <c r="C227" s="317" t="s">
        <v>663</v>
      </c>
      <c r="D227" s="317" t="s">
        <v>664</v>
      </c>
    </row>
    <row r="228" spans="1:4" x14ac:dyDescent="0.3">
      <c r="A228" s="317" t="s">
        <v>747</v>
      </c>
      <c r="B228" s="375" t="s">
        <v>748</v>
      </c>
      <c r="C228" s="317" t="s">
        <v>665</v>
      </c>
      <c r="D228" s="317" t="s">
        <v>666</v>
      </c>
    </row>
    <row r="229" spans="1:4" x14ac:dyDescent="0.3">
      <c r="A229" s="317" t="s">
        <v>749</v>
      </c>
      <c r="B229" s="375" t="s">
        <v>750</v>
      </c>
      <c r="C229" s="317" t="s">
        <v>646</v>
      </c>
      <c r="D229" s="317" t="s">
        <v>647</v>
      </c>
    </row>
    <row r="230" spans="1:4" x14ac:dyDescent="0.3">
      <c r="A230" s="317" t="s">
        <v>749</v>
      </c>
      <c r="B230" s="375" t="s">
        <v>750</v>
      </c>
      <c r="C230" s="317" t="s">
        <v>705</v>
      </c>
      <c r="D230" s="317" t="s">
        <v>706</v>
      </c>
    </row>
    <row r="231" spans="1:4" x14ac:dyDescent="0.3">
      <c r="A231" s="317" t="s">
        <v>749</v>
      </c>
      <c r="B231" s="375" t="s">
        <v>750</v>
      </c>
      <c r="C231" s="317" t="s">
        <v>675</v>
      </c>
      <c r="D231" s="317" t="s">
        <v>676</v>
      </c>
    </row>
    <row r="232" spans="1:4" x14ac:dyDescent="0.3">
      <c r="A232" s="317" t="s">
        <v>749</v>
      </c>
      <c r="B232" s="375" t="s">
        <v>750</v>
      </c>
      <c r="C232" s="317" t="s">
        <v>709</v>
      </c>
      <c r="D232" s="317" t="s">
        <v>710</v>
      </c>
    </row>
    <row r="233" spans="1:4" x14ac:dyDescent="0.3">
      <c r="A233" s="317" t="s">
        <v>749</v>
      </c>
      <c r="B233" s="375" t="s">
        <v>750</v>
      </c>
      <c r="C233" s="317" t="s">
        <v>683</v>
      </c>
      <c r="D233" s="317" t="s">
        <v>684</v>
      </c>
    </row>
    <row r="234" spans="1:4" x14ac:dyDescent="0.3">
      <c r="A234" s="317" t="s">
        <v>749</v>
      </c>
      <c r="B234" s="375" t="s">
        <v>750</v>
      </c>
      <c r="C234" s="317" t="s">
        <v>663</v>
      </c>
      <c r="D234" s="317" t="s">
        <v>664</v>
      </c>
    </row>
    <row r="235" spans="1:4" x14ac:dyDescent="0.3">
      <c r="A235" s="317" t="s">
        <v>749</v>
      </c>
      <c r="B235" s="375" t="s">
        <v>750</v>
      </c>
      <c r="C235" s="317" t="s">
        <v>665</v>
      </c>
      <c r="D235" s="317" t="s">
        <v>666</v>
      </c>
    </row>
    <row r="236" spans="1:4" x14ac:dyDescent="0.3">
      <c r="A236" s="317" t="s">
        <v>478</v>
      </c>
      <c r="B236" s="375" t="s">
        <v>751</v>
      </c>
      <c r="C236" s="317" t="s">
        <v>669</v>
      </c>
      <c r="D236" s="317" t="s">
        <v>670</v>
      </c>
    </row>
    <row r="237" spans="1:4" x14ac:dyDescent="0.3">
      <c r="A237" s="317" t="s">
        <v>478</v>
      </c>
      <c r="B237" s="375" t="s">
        <v>751</v>
      </c>
      <c r="C237" s="317" t="s">
        <v>689</v>
      </c>
      <c r="D237" s="317" t="s">
        <v>690</v>
      </c>
    </row>
    <row r="238" spans="1:4" x14ac:dyDescent="0.3">
      <c r="A238" s="317" t="s">
        <v>478</v>
      </c>
      <c r="B238" s="375" t="s">
        <v>751</v>
      </c>
      <c r="C238" s="317" t="s">
        <v>644</v>
      </c>
      <c r="D238" s="317" t="s">
        <v>645</v>
      </c>
    </row>
    <row r="239" spans="1:4" x14ac:dyDescent="0.3">
      <c r="A239" s="317" t="s">
        <v>478</v>
      </c>
      <c r="B239" s="374" t="s">
        <v>751</v>
      </c>
      <c r="C239" s="317" t="s">
        <v>646</v>
      </c>
      <c r="D239" s="317" t="s">
        <v>647</v>
      </c>
    </row>
    <row r="240" spans="1:4" x14ac:dyDescent="0.3">
      <c r="A240" s="317" t="s">
        <v>478</v>
      </c>
      <c r="B240" s="374" t="s">
        <v>751</v>
      </c>
      <c r="C240" s="317" t="s">
        <v>648</v>
      </c>
      <c r="D240" s="317" t="s">
        <v>649</v>
      </c>
    </row>
    <row r="241" spans="1:4" x14ac:dyDescent="0.3">
      <c r="A241" s="317" t="s">
        <v>478</v>
      </c>
      <c r="B241" s="374" t="s">
        <v>751</v>
      </c>
      <c r="C241" s="317" t="s">
        <v>650</v>
      </c>
      <c r="D241" s="317" t="s">
        <v>651</v>
      </c>
    </row>
    <row r="242" spans="1:4" x14ac:dyDescent="0.3">
      <c r="A242" s="317" t="s">
        <v>478</v>
      </c>
      <c r="B242" s="374" t="s">
        <v>751</v>
      </c>
      <c r="C242" s="317" t="s">
        <v>729</v>
      </c>
      <c r="D242" s="317" t="s">
        <v>730</v>
      </c>
    </row>
    <row r="243" spans="1:4" x14ac:dyDescent="0.3">
      <c r="A243" s="317" t="s">
        <v>478</v>
      </c>
      <c r="B243" s="374" t="s">
        <v>751</v>
      </c>
      <c r="C243" s="317" t="s">
        <v>705</v>
      </c>
      <c r="D243" s="317" t="s">
        <v>706</v>
      </c>
    </row>
    <row r="244" spans="1:4" x14ac:dyDescent="0.3">
      <c r="A244" s="317" t="s">
        <v>478</v>
      </c>
      <c r="B244" s="374" t="s">
        <v>751</v>
      </c>
      <c r="C244" s="317" t="s">
        <v>652</v>
      </c>
      <c r="D244" s="317" t="s">
        <v>653</v>
      </c>
    </row>
    <row r="245" spans="1:4" x14ac:dyDescent="0.3">
      <c r="A245" s="317" t="s">
        <v>478</v>
      </c>
      <c r="B245" s="374" t="s">
        <v>751</v>
      </c>
      <c r="C245" s="317" t="s">
        <v>675</v>
      </c>
      <c r="D245" s="317" t="s">
        <v>676</v>
      </c>
    </row>
    <row r="246" spans="1:4" x14ac:dyDescent="0.3">
      <c r="A246" s="317" t="s">
        <v>478</v>
      </c>
      <c r="B246" s="374" t="s">
        <v>751</v>
      </c>
      <c r="C246" s="317" t="s">
        <v>654</v>
      </c>
      <c r="D246" s="317" t="s">
        <v>655</v>
      </c>
    </row>
    <row r="247" spans="1:4" x14ac:dyDescent="0.3">
      <c r="A247" s="317" t="s">
        <v>478</v>
      </c>
      <c r="B247" s="374" t="s">
        <v>751</v>
      </c>
      <c r="C247" s="317" t="s">
        <v>656</v>
      </c>
      <c r="D247" s="317" t="s">
        <v>657</v>
      </c>
    </row>
    <row r="248" spans="1:4" x14ac:dyDescent="0.3">
      <c r="A248" s="317" t="s">
        <v>478</v>
      </c>
      <c r="B248" s="374" t="s">
        <v>751</v>
      </c>
      <c r="C248" s="317" t="s">
        <v>679</v>
      </c>
      <c r="D248" s="317" t="s">
        <v>680</v>
      </c>
    </row>
    <row r="249" spans="1:4" x14ac:dyDescent="0.3">
      <c r="A249" s="317" t="s">
        <v>478</v>
      </c>
      <c r="B249" s="374" t="s">
        <v>751</v>
      </c>
      <c r="C249" s="317" t="s">
        <v>660</v>
      </c>
      <c r="D249" s="317" t="s">
        <v>661</v>
      </c>
    </row>
    <row r="250" spans="1:4" x14ac:dyDescent="0.3">
      <c r="A250" s="317" t="s">
        <v>478</v>
      </c>
      <c r="B250" s="374" t="s">
        <v>751</v>
      </c>
      <c r="C250" s="317" t="s">
        <v>709</v>
      </c>
      <c r="D250" s="317" t="s">
        <v>710</v>
      </c>
    </row>
    <row r="251" spans="1:4" x14ac:dyDescent="0.3">
      <c r="A251" s="317" t="s">
        <v>478</v>
      </c>
      <c r="B251" s="375" t="s">
        <v>751</v>
      </c>
      <c r="C251" s="317" t="s">
        <v>683</v>
      </c>
      <c r="D251" s="317" t="s">
        <v>684</v>
      </c>
    </row>
    <row r="252" spans="1:4" x14ac:dyDescent="0.3">
      <c r="A252" s="317" t="s">
        <v>478</v>
      </c>
      <c r="B252" s="375" t="s">
        <v>751</v>
      </c>
      <c r="C252" s="317" t="s">
        <v>711</v>
      </c>
      <c r="D252" s="317" t="s">
        <v>712</v>
      </c>
    </row>
    <row r="253" spans="1:4" x14ac:dyDescent="0.3">
      <c r="A253" s="317" t="s">
        <v>478</v>
      </c>
      <c r="B253" s="375" t="s">
        <v>751</v>
      </c>
      <c r="C253" s="317" t="s">
        <v>713</v>
      </c>
      <c r="D253" s="317" t="s">
        <v>714</v>
      </c>
    </row>
    <row r="254" spans="1:4" x14ac:dyDescent="0.3">
      <c r="A254" s="317" t="s">
        <v>478</v>
      </c>
      <c r="B254" s="375" t="s">
        <v>751</v>
      </c>
      <c r="C254" s="317" t="s">
        <v>715</v>
      </c>
      <c r="D254" s="317" t="s">
        <v>716</v>
      </c>
    </row>
    <row r="255" spans="1:4" x14ac:dyDescent="0.3">
      <c r="A255" s="317" t="s">
        <v>478</v>
      </c>
      <c r="B255" s="375" t="s">
        <v>751</v>
      </c>
      <c r="C255" s="317" t="s">
        <v>717</v>
      </c>
      <c r="D255" t="s">
        <v>718</v>
      </c>
    </row>
    <row r="256" spans="1:4" x14ac:dyDescent="0.3">
      <c r="A256" s="317" t="s">
        <v>478</v>
      </c>
      <c r="B256" s="375" t="s">
        <v>751</v>
      </c>
      <c r="C256" s="317" t="s">
        <v>721</v>
      </c>
      <c r="D256" s="317" t="s">
        <v>722</v>
      </c>
    </row>
    <row r="257" spans="1:4" x14ac:dyDescent="0.3">
      <c r="A257" s="317" t="s">
        <v>478</v>
      </c>
      <c r="B257" s="375" t="s">
        <v>751</v>
      </c>
      <c r="C257" s="317" t="s">
        <v>663</v>
      </c>
      <c r="D257" s="317" t="s">
        <v>664</v>
      </c>
    </row>
    <row r="258" spans="1:4" x14ac:dyDescent="0.3">
      <c r="A258" s="317" t="s">
        <v>478</v>
      </c>
      <c r="B258" s="375" t="s">
        <v>751</v>
      </c>
      <c r="C258" s="317" t="s">
        <v>665</v>
      </c>
      <c r="D258" s="317" t="s">
        <v>666</v>
      </c>
    </row>
    <row r="259" spans="1:4" x14ac:dyDescent="0.3">
      <c r="A259" s="317" t="s">
        <v>752</v>
      </c>
      <c r="B259" s="375" t="s">
        <v>753</v>
      </c>
      <c r="C259" s="317" t="s">
        <v>669</v>
      </c>
      <c r="D259" s="317" t="s">
        <v>670</v>
      </c>
    </row>
    <row r="260" spans="1:4" x14ac:dyDescent="0.3">
      <c r="A260" s="317" t="s">
        <v>752</v>
      </c>
      <c r="B260" s="375" t="s">
        <v>753</v>
      </c>
      <c r="C260" s="317" t="s">
        <v>644</v>
      </c>
      <c r="D260" s="317" t="s">
        <v>645</v>
      </c>
    </row>
    <row r="261" spans="1:4" x14ac:dyDescent="0.3">
      <c r="A261" s="317" t="s">
        <v>752</v>
      </c>
      <c r="B261" s="375" t="s">
        <v>753</v>
      </c>
      <c r="C261" s="317" t="s">
        <v>673</v>
      </c>
      <c r="D261" s="317" t="s">
        <v>674</v>
      </c>
    </row>
    <row r="262" spans="1:4" x14ac:dyDescent="0.3">
      <c r="A262" s="317" t="s">
        <v>752</v>
      </c>
      <c r="B262" s="375" t="s">
        <v>753</v>
      </c>
      <c r="C262" s="317" t="s">
        <v>650</v>
      </c>
      <c r="D262" s="317" t="s">
        <v>651</v>
      </c>
    </row>
    <row r="263" spans="1:4" x14ac:dyDescent="0.3">
      <c r="A263" s="317" t="s">
        <v>752</v>
      </c>
      <c r="B263" s="375" t="s">
        <v>753</v>
      </c>
      <c r="C263" s="317" t="s">
        <v>729</v>
      </c>
      <c r="D263" s="317" t="s">
        <v>730</v>
      </c>
    </row>
    <row r="264" spans="1:4" x14ac:dyDescent="0.3">
      <c r="A264" s="317" t="s">
        <v>752</v>
      </c>
      <c r="B264" s="375" t="s">
        <v>753</v>
      </c>
      <c r="C264" s="317" t="s">
        <v>705</v>
      </c>
      <c r="D264" s="317" t="s">
        <v>706</v>
      </c>
    </row>
    <row r="265" spans="1:4" x14ac:dyDescent="0.3">
      <c r="A265" s="317" t="s">
        <v>752</v>
      </c>
      <c r="B265" s="375" t="s">
        <v>753</v>
      </c>
      <c r="C265" s="317" t="s">
        <v>652</v>
      </c>
      <c r="D265" s="317" t="s">
        <v>653</v>
      </c>
    </row>
    <row r="266" spans="1:4" x14ac:dyDescent="0.3">
      <c r="A266" s="317" t="s">
        <v>752</v>
      </c>
      <c r="B266" s="375" t="s">
        <v>753</v>
      </c>
      <c r="C266" s="317" t="s">
        <v>675</v>
      </c>
      <c r="D266" s="317" t="s">
        <v>676</v>
      </c>
    </row>
    <row r="267" spans="1:4" x14ac:dyDescent="0.3">
      <c r="A267" s="317" t="s">
        <v>752</v>
      </c>
      <c r="B267" s="374" t="s">
        <v>753</v>
      </c>
      <c r="C267" s="317" t="s">
        <v>654</v>
      </c>
      <c r="D267" s="317" t="s">
        <v>655</v>
      </c>
    </row>
    <row r="268" spans="1:4" x14ac:dyDescent="0.3">
      <c r="A268" s="317" t="s">
        <v>752</v>
      </c>
      <c r="B268" s="374" t="s">
        <v>753</v>
      </c>
      <c r="C268" s="317" t="s">
        <v>656</v>
      </c>
      <c r="D268" s="317" t="s">
        <v>657</v>
      </c>
    </row>
    <row r="269" spans="1:4" x14ac:dyDescent="0.3">
      <c r="A269" s="317" t="s">
        <v>752</v>
      </c>
      <c r="B269" s="374" t="s">
        <v>753</v>
      </c>
      <c r="C269" s="317" t="s">
        <v>658</v>
      </c>
      <c r="D269" s="317" t="s">
        <v>659</v>
      </c>
    </row>
    <row r="270" spans="1:4" x14ac:dyDescent="0.3">
      <c r="A270" s="317" t="s">
        <v>752</v>
      </c>
      <c r="B270" s="374" t="s">
        <v>753</v>
      </c>
      <c r="C270" s="317" t="s">
        <v>660</v>
      </c>
      <c r="D270" s="317" t="s">
        <v>661</v>
      </c>
    </row>
    <row r="271" spans="1:4" x14ac:dyDescent="0.3">
      <c r="A271" s="317" t="s">
        <v>752</v>
      </c>
      <c r="B271" s="374" t="s">
        <v>753</v>
      </c>
      <c r="C271" s="317" t="s">
        <v>681</v>
      </c>
      <c r="D271" s="317" t="s">
        <v>682</v>
      </c>
    </row>
    <row r="272" spans="1:4" x14ac:dyDescent="0.3">
      <c r="A272" s="317" t="s">
        <v>752</v>
      </c>
      <c r="B272" s="374" t="s">
        <v>753</v>
      </c>
      <c r="C272" s="317" t="s">
        <v>709</v>
      </c>
      <c r="D272" s="317" t="s">
        <v>710</v>
      </c>
    </row>
    <row r="273" spans="1:4" x14ac:dyDescent="0.3">
      <c r="A273" s="317" t="s">
        <v>752</v>
      </c>
      <c r="B273" s="374" t="s">
        <v>753</v>
      </c>
      <c r="C273" s="317" t="s">
        <v>683</v>
      </c>
      <c r="D273" s="317" t="s">
        <v>684</v>
      </c>
    </row>
    <row r="274" spans="1:4" x14ac:dyDescent="0.3">
      <c r="A274" s="317" t="s">
        <v>752</v>
      </c>
      <c r="B274" s="374" t="s">
        <v>753</v>
      </c>
      <c r="C274" s="317" t="s">
        <v>721</v>
      </c>
      <c r="D274" s="317" t="s">
        <v>722</v>
      </c>
    </row>
    <row r="275" spans="1:4" x14ac:dyDescent="0.3">
      <c r="A275" s="317" t="s">
        <v>752</v>
      </c>
      <c r="B275" s="374" t="s">
        <v>753</v>
      </c>
      <c r="C275" s="317" t="s">
        <v>662</v>
      </c>
      <c r="D275" s="317" t="s">
        <v>397</v>
      </c>
    </row>
    <row r="276" spans="1:4" x14ac:dyDescent="0.3">
      <c r="A276" s="317" t="s">
        <v>752</v>
      </c>
      <c r="B276" s="374" t="s">
        <v>753</v>
      </c>
      <c r="C276" s="317" t="s">
        <v>663</v>
      </c>
      <c r="D276" s="317" t="s">
        <v>664</v>
      </c>
    </row>
    <row r="277" spans="1:4" x14ac:dyDescent="0.3">
      <c r="A277" s="317" t="s">
        <v>752</v>
      </c>
      <c r="B277" s="374" t="s">
        <v>753</v>
      </c>
      <c r="C277" s="317" t="s">
        <v>665</v>
      </c>
      <c r="D277" s="317" t="s">
        <v>666</v>
      </c>
    </row>
    <row r="278" spans="1:4" x14ac:dyDescent="0.3">
      <c r="A278" s="317" t="s">
        <v>754</v>
      </c>
      <c r="B278" s="374" t="s">
        <v>755</v>
      </c>
      <c r="C278" s="317" t="s">
        <v>756</v>
      </c>
      <c r="D278" s="317" t="s">
        <v>757</v>
      </c>
    </row>
    <row r="279" spans="1:4" x14ac:dyDescent="0.3">
      <c r="A279" s="317" t="s">
        <v>754</v>
      </c>
      <c r="B279" s="374" t="s">
        <v>755</v>
      </c>
      <c r="C279" s="317" t="s">
        <v>654</v>
      </c>
      <c r="D279" s="317" t="s">
        <v>655</v>
      </c>
    </row>
    <row r="280" spans="1:4" x14ac:dyDescent="0.3">
      <c r="A280" s="317" t="s">
        <v>754</v>
      </c>
      <c r="B280" s="374" t="s">
        <v>755</v>
      </c>
      <c r="C280" s="317" t="s">
        <v>658</v>
      </c>
      <c r="D280" s="317" t="s">
        <v>659</v>
      </c>
    </row>
    <row r="281" spans="1:4" x14ac:dyDescent="0.3">
      <c r="A281" s="317" t="s">
        <v>754</v>
      </c>
      <c r="B281" s="374" t="s">
        <v>755</v>
      </c>
      <c r="C281" s="317" t="s">
        <v>660</v>
      </c>
      <c r="D281" s="317" t="s">
        <v>661</v>
      </c>
    </row>
    <row r="282" spans="1:4" x14ac:dyDescent="0.3">
      <c r="A282" s="317" t="s">
        <v>754</v>
      </c>
      <c r="B282" s="374" t="s">
        <v>755</v>
      </c>
      <c r="C282" s="317" t="s">
        <v>683</v>
      </c>
      <c r="D282" s="317" t="s">
        <v>684</v>
      </c>
    </row>
    <row r="283" spans="1:4" x14ac:dyDescent="0.3">
      <c r="A283" s="317" t="s">
        <v>754</v>
      </c>
      <c r="B283" s="374" t="s">
        <v>755</v>
      </c>
      <c r="C283" s="317" t="s">
        <v>663</v>
      </c>
      <c r="D283" s="317" t="s">
        <v>664</v>
      </c>
    </row>
    <row r="284" spans="1:4" x14ac:dyDescent="0.3">
      <c r="A284" s="317" t="s">
        <v>754</v>
      </c>
      <c r="B284" s="374" t="s">
        <v>755</v>
      </c>
      <c r="C284" s="317" t="s">
        <v>665</v>
      </c>
      <c r="D284" s="317" t="s">
        <v>666</v>
      </c>
    </row>
    <row r="285" spans="1:4" x14ac:dyDescent="0.3">
      <c r="A285" s="317" t="s">
        <v>758</v>
      </c>
      <c r="B285" s="374" t="s">
        <v>759</v>
      </c>
      <c r="C285" s="317" t="s">
        <v>646</v>
      </c>
      <c r="D285" s="317" t="s">
        <v>647</v>
      </c>
    </row>
    <row r="286" spans="1:4" x14ac:dyDescent="0.3">
      <c r="A286" s="317" t="s">
        <v>758</v>
      </c>
      <c r="B286" s="374" t="s">
        <v>759</v>
      </c>
      <c r="C286" s="317" t="s">
        <v>648</v>
      </c>
      <c r="D286" s="317" t="s">
        <v>649</v>
      </c>
    </row>
    <row r="287" spans="1:4" x14ac:dyDescent="0.3">
      <c r="A287" s="317" t="s">
        <v>758</v>
      </c>
      <c r="B287" s="374" t="s">
        <v>759</v>
      </c>
      <c r="C287" s="317" t="s">
        <v>654</v>
      </c>
      <c r="D287" s="317" t="s">
        <v>655</v>
      </c>
    </row>
    <row r="288" spans="1:4" x14ac:dyDescent="0.3">
      <c r="A288" s="317" t="s">
        <v>758</v>
      </c>
      <c r="B288" s="374" t="s">
        <v>759</v>
      </c>
      <c r="C288" s="317" t="s">
        <v>656</v>
      </c>
      <c r="D288" s="317" t="s">
        <v>657</v>
      </c>
    </row>
    <row r="289" spans="1:4" x14ac:dyDescent="0.3">
      <c r="A289" s="317" t="s">
        <v>758</v>
      </c>
      <c r="B289" s="374" t="s">
        <v>759</v>
      </c>
      <c r="C289" s="317" t="s">
        <v>660</v>
      </c>
      <c r="D289" s="317" t="s">
        <v>661</v>
      </c>
    </row>
    <row r="290" spans="1:4" x14ac:dyDescent="0.3">
      <c r="A290" s="317" t="s">
        <v>758</v>
      </c>
      <c r="B290" s="374" t="s">
        <v>759</v>
      </c>
      <c r="C290" s="317" t="s">
        <v>683</v>
      </c>
      <c r="D290" s="317" t="s">
        <v>684</v>
      </c>
    </row>
    <row r="291" spans="1:4" x14ac:dyDescent="0.3">
      <c r="A291" s="317" t="s">
        <v>758</v>
      </c>
      <c r="B291" s="374" t="s">
        <v>759</v>
      </c>
      <c r="C291" s="317" t="s">
        <v>721</v>
      </c>
      <c r="D291" s="317" t="s">
        <v>722</v>
      </c>
    </row>
    <row r="292" spans="1:4" x14ac:dyDescent="0.3">
      <c r="A292" s="317" t="s">
        <v>758</v>
      </c>
      <c r="B292" s="374" t="s">
        <v>759</v>
      </c>
      <c r="C292" s="317" t="s">
        <v>663</v>
      </c>
      <c r="D292" s="317" t="s">
        <v>664</v>
      </c>
    </row>
    <row r="293" spans="1:4" x14ac:dyDescent="0.3">
      <c r="A293" s="317" t="s">
        <v>758</v>
      </c>
      <c r="B293" s="374" t="s">
        <v>759</v>
      </c>
      <c r="C293" s="317" t="s">
        <v>665</v>
      </c>
      <c r="D293" s="317" t="s">
        <v>666</v>
      </c>
    </row>
    <row r="294" spans="1:4" x14ac:dyDescent="0.3">
      <c r="A294" s="317" t="s">
        <v>760</v>
      </c>
      <c r="B294" s="374" t="s">
        <v>761</v>
      </c>
      <c r="C294" s="317" t="s">
        <v>644</v>
      </c>
      <c r="D294" s="317" t="s">
        <v>645</v>
      </c>
    </row>
    <row r="295" spans="1:4" x14ac:dyDescent="0.3">
      <c r="A295" s="317" t="s">
        <v>760</v>
      </c>
      <c r="B295" s="374" t="s">
        <v>761</v>
      </c>
      <c r="C295" s="317" t="s">
        <v>646</v>
      </c>
      <c r="D295" s="317" t="s">
        <v>647</v>
      </c>
    </row>
    <row r="296" spans="1:4" x14ac:dyDescent="0.3">
      <c r="A296" s="317" t="s">
        <v>760</v>
      </c>
      <c r="B296" s="374" t="s">
        <v>761</v>
      </c>
      <c r="C296" s="317" t="s">
        <v>652</v>
      </c>
      <c r="D296" s="317" t="s">
        <v>653</v>
      </c>
    </row>
    <row r="297" spans="1:4" x14ac:dyDescent="0.3">
      <c r="A297" s="317" t="s">
        <v>760</v>
      </c>
      <c r="B297" s="374" t="s">
        <v>761</v>
      </c>
      <c r="C297" s="317" t="s">
        <v>660</v>
      </c>
      <c r="D297" s="317" t="s">
        <v>661</v>
      </c>
    </row>
    <row r="298" spans="1:4" x14ac:dyDescent="0.3">
      <c r="A298" s="317" t="s">
        <v>760</v>
      </c>
      <c r="B298" s="374" t="s">
        <v>761</v>
      </c>
      <c r="C298" s="317" t="s">
        <v>709</v>
      </c>
      <c r="D298" s="317" t="s">
        <v>710</v>
      </c>
    </row>
    <row r="299" spans="1:4" x14ac:dyDescent="0.3">
      <c r="A299" s="317" t="s">
        <v>760</v>
      </c>
      <c r="B299" s="374" t="s">
        <v>761</v>
      </c>
      <c r="C299" s="317" t="s">
        <v>721</v>
      </c>
      <c r="D299" s="317" t="s">
        <v>722</v>
      </c>
    </row>
    <row r="300" spans="1:4" x14ac:dyDescent="0.3">
      <c r="A300" s="317" t="s">
        <v>760</v>
      </c>
      <c r="B300" s="374" t="s">
        <v>761</v>
      </c>
      <c r="C300" s="317" t="s">
        <v>663</v>
      </c>
      <c r="D300" s="317" t="s">
        <v>664</v>
      </c>
    </row>
    <row r="301" spans="1:4" x14ac:dyDescent="0.3">
      <c r="A301" s="317" t="s">
        <v>760</v>
      </c>
      <c r="B301" s="374" t="s">
        <v>761</v>
      </c>
      <c r="C301" s="317" t="s">
        <v>665</v>
      </c>
      <c r="D301" s="317" t="s">
        <v>666</v>
      </c>
    </row>
    <row r="302" spans="1:4" x14ac:dyDescent="0.3">
      <c r="A302" s="317" t="s">
        <v>762</v>
      </c>
      <c r="B302" s="374" t="s">
        <v>763</v>
      </c>
      <c r="C302" s="317" t="s">
        <v>691</v>
      </c>
      <c r="D302" s="317" t="s">
        <v>692</v>
      </c>
    </row>
    <row r="303" spans="1:4" x14ac:dyDescent="0.3">
      <c r="A303" s="317" t="s">
        <v>762</v>
      </c>
      <c r="B303" s="374" t="s">
        <v>763</v>
      </c>
      <c r="C303" s="317" t="s">
        <v>695</v>
      </c>
      <c r="D303" s="317" t="s">
        <v>696</v>
      </c>
    </row>
    <row r="304" spans="1:4" x14ac:dyDescent="0.3">
      <c r="A304" s="317" t="s">
        <v>762</v>
      </c>
      <c r="B304" s="374" t="s">
        <v>763</v>
      </c>
      <c r="C304" s="317" t="s">
        <v>648</v>
      </c>
      <c r="D304" s="317" t="s">
        <v>649</v>
      </c>
    </row>
    <row r="305" spans="1:4" x14ac:dyDescent="0.3">
      <c r="A305" s="317" t="s">
        <v>762</v>
      </c>
      <c r="B305" s="374" t="s">
        <v>763</v>
      </c>
      <c r="C305" s="317" t="s">
        <v>697</v>
      </c>
      <c r="D305" s="317" t="s">
        <v>698</v>
      </c>
    </row>
    <row r="306" spans="1:4" x14ac:dyDescent="0.3">
      <c r="A306" s="317" t="s">
        <v>762</v>
      </c>
      <c r="B306" s="374" t="s">
        <v>763</v>
      </c>
      <c r="C306" s="317" t="s">
        <v>650</v>
      </c>
      <c r="D306" s="317" t="s">
        <v>651</v>
      </c>
    </row>
    <row r="307" spans="1:4" x14ac:dyDescent="0.3">
      <c r="A307" s="317" t="s">
        <v>762</v>
      </c>
      <c r="B307" s="374" t="s">
        <v>763</v>
      </c>
      <c r="C307" s="317" t="s">
        <v>729</v>
      </c>
      <c r="D307" s="317" t="s">
        <v>730</v>
      </c>
    </row>
    <row r="308" spans="1:4" x14ac:dyDescent="0.3">
      <c r="A308" s="317" t="s">
        <v>762</v>
      </c>
      <c r="B308" s="374" t="s">
        <v>763</v>
      </c>
      <c r="C308" s="317" t="s">
        <v>675</v>
      </c>
      <c r="D308" s="317" t="s">
        <v>676</v>
      </c>
    </row>
    <row r="309" spans="1:4" x14ac:dyDescent="0.3">
      <c r="A309" s="317" t="s">
        <v>762</v>
      </c>
      <c r="B309" s="374" t="s">
        <v>763</v>
      </c>
      <c r="C309" s="317" t="s">
        <v>660</v>
      </c>
      <c r="D309" s="317" t="s">
        <v>661</v>
      </c>
    </row>
    <row r="310" spans="1:4" x14ac:dyDescent="0.3">
      <c r="A310" s="317" t="s">
        <v>762</v>
      </c>
      <c r="B310" s="374" t="s">
        <v>763</v>
      </c>
      <c r="C310" s="317" t="s">
        <v>683</v>
      </c>
      <c r="D310" s="317" t="s">
        <v>684</v>
      </c>
    </row>
    <row r="311" spans="1:4" x14ac:dyDescent="0.3">
      <c r="A311" s="317" t="s">
        <v>762</v>
      </c>
      <c r="B311" s="374" t="s">
        <v>763</v>
      </c>
      <c r="C311" s="317" t="s">
        <v>721</v>
      </c>
      <c r="D311" s="317" t="s">
        <v>722</v>
      </c>
    </row>
    <row r="312" spans="1:4" x14ac:dyDescent="0.3">
      <c r="A312" s="317" t="s">
        <v>762</v>
      </c>
      <c r="B312" s="374" t="s">
        <v>763</v>
      </c>
      <c r="C312" s="317" t="s">
        <v>662</v>
      </c>
      <c r="D312" s="317" t="s">
        <v>397</v>
      </c>
    </row>
    <row r="313" spans="1:4" x14ac:dyDescent="0.3">
      <c r="A313" s="317" t="s">
        <v>762</v>
      </c>
      <c r="B313" s="374" t="s">
        <v>763</v>
      </c>
      <c r="C313" s="317" t="s">
        <v>663</v>
      </c>
      <c r="D313" s="317" t="s">
        <v>664</v>
      </c>
    </row>
    <row r="314" spans="1:4" x14ac:dyDescent="0.3">
      <c r="A314" s="317" t="s">
        <v>762</v>
      </c>
      <c r="B314" s="374" t="s">
        <v>763</v>
      </c>
      <c r="C314" s="317" t="s">
        <v>665</v>
      </c>
      <c r="D314" s="317" t="s">
        <v>666</v>
      </c>
    </row>
    <row r="315" spans="1:4" x14ac:dyDescent="0.3">
      <c r="A315" s="317" t="s">
        <v>764</v>
      </c>
      <c r="B315" s="374" t="s">
        <v>765</v>
      </c>
      <c r="C315" s="317" t="s">
        <v>689</v>
      </c>
      <c r="D315" s="317" t="s">
        <v>690</v>
      </c>
    </row>
    <row r="316" spans="1:4" x14ac:dyDescent="0.3">
      <c r="A316" s="317" t="s">
        <v>764</v>
      </c>
      <c r="B316" s="374" t="s">
        <v>765</v>
      </c>
      <c r="C316" s="317" t="s">
        <v>766</v>
      </c>
      <c r="D316" s="317" t="s">
        <v>767</v>
      </c>
    </row>
    <row r="317" spans="1:4" x14ac:dyDescent="0.3">
      <c r="A317" s="317" t="s">
        <v>764</v>
      </c>
      <c r="B317" s="374" t="s">
        <v>765</v>
      </c>
      <c r="C317" s="317" t="s">
        <v>644</v>
      </c>
      <c r="D317" s="317" t="s">
        <v>645</v>
      </c>
    </row>
    <row r="318" spans="1:4" x14ac:dyDescent="0.3">
      <c r="A318" s="317" t="s">
        <v>764</v>
      </c>
      <c r="B318" s="374" t="s">
        <v>765</v>
      </c>
      <c r="C318" s="317" t="s">
        <v>646</v>
      </c>
      <c r="D318" s="317" t="s">
        <v>647</v>
      </c>
    </row>
    <row r="319" spans="1:4" x14ac:dyDescent="0.3">
      <c r="A319" s="317" t="s">
        <v>764</v>
      </c>
      <c r="B319" s="374" t="s">
        <v>765</v>
      </c>
      <c r="C319" s="317" t="s">
        <v>691</v>
      </c>
      <c r="D319" s="317" t="s">
        <v>692</v>
      </c>
    </row>
    <row r="320" spans="1:4" x14ac:dyDescent="0.3">
      <c r="A320" s="317" t="s">
        <v>764</v>
      </c>
      <c r="B320" s="374" t="s">
        <v>765</v>
      </c>
      <c r="C320" s="317" t="s">
        <v>648</v>
      </c>
      <c r="D320" s="317" t="s">
        <v>649</v>
      </c>
    </row>
    <row r="321" spans="1:4" x14ac:dyDescent="0.3">
      <c r="A321" s="317" t="s">
        <v>764</v>
      </c>
      <c r="B321" s="374" t="s">
        <v>765</v>
      </c>
      <c r="C321" s="317" t="s">
        <v>697</v>
      </c>
      <c r="D321" s="317" t="s">
        <v>698</v>
      </c>
    </row>
    <row r="322" spans="1:4" x14ac:dyDescent="0.3">
      <c r="A322" s="317" t="s">
        <v>764</v>
      </c>
      <c r="B322" s="374" t="s">
        <v>765</v>
      </c>
      <c r="C322" s="317" t="s">
        <v>650</v>
      </c>
      <c r="D322" s="317" t="s">
        <v>651</v>
      </c>
    </row>
    <row r="323" spans="1:4" x14ac:dyDescent="0.3">
      <c r="A323" s="317" t="s">
        <v>764</v>
      </c>
      <c r="B323" s="374" t="s">
        <v>765</v>
      </c>
      <c r="C323" s="317" t="s">
        <v>729</v>
      </c>
      <c r="D323" s="317" t="s">
        <v>730</v>
      </c>
    </row>
    <row r="324" spans="1:4" x14ac:dyDescent="0.3">
      <c r="A324" s="317" t="s">
        <v>764</v>
      </c>
      <c r="B324" s="374" t="s">
        <v>765</v>
      </c>
      <c r="C324" s="317" t="s">
        <v>705</v>
      </c>
      <c r="D324" s="317" t="s">
        <v>706</v>
      </c>
    </row>
    <row r="325" spans="1:4" x14ac:dyDescent="0.3">
      <c r="A325" s="317" t="s">
        <v>764</v>
      </c>
      <c r="B325" s="374" t="s">
        <v>765</v>
      </c>
      <c r="C325" s="317" t="s">
        <v>654</v>
      </c>
      <c r="D325" s="317" t="s">
        <v>655</v>
      </c>
    </row>
    <row r="326" spans="1:4" x14ac:dyDescent="0.3">
      <c r="A326" s="317" t="s">
        <v>764</v>
      </c>
      <c r="B326" s="374" t="s">
        <v>765</v>
      </c>
      <c r="C326" s="317" t="s">
        <v>677</v>
      </c>
      <c r="D326" s="317" t="s">
        <v>678</v>
      </c>
    </row>
    <row r="327" spans="1:4" x14ac:dyDescent="0.3">
      <c r="A327" s="317" t="s">
        <v>764</v>
      </c>
      <c r="B327" s="374" t="s">
        <v>765</v>
      </c>
      <c r="C327" s="317" t="s">
        <v>658</v>
      </c>
      <c r="D327" s="317" t="s">
        <v>659</v>
      </c>
    </row>
    <row r="328" spans="1:4" x14ac:dyDescent="0.3">
      <c r="A328" s="317" t="s">
        <v>764</v>
      </c>
      <c r="B328" s="374" t="s">
        <v>765</v>
      </c>
      <c r="C328" s="317" t="s">
        <v>660</v>
      </c>
      <c r="D328" s="317" t="s">
        <v>661</v>
      </c>
    </row>
    <row r="329" spans="1:4" x14ac:dyDescent="0.3">
      <c r="A329" s="317" t="s">
        <v>764</v>
      </c>
      <c r="B329" s="374" t="s">
        <v>765</v>
      </c>
      <c r="C329" s="317" t="s">
        <v>709</v>
      </c>
      <c r="D329" s="317" t="s">
        <v>710</v>
      </c>
    </row>
    <row r="330" spans="1:4" x14ac:dyDescent="0.3">
      <c r="A330" s="317" t="s">
        <v>764</v>
      </c>
      <c r="B330" s="374" t="s">
        <v>765</v>
      </c>
      <c r="C330" s="317" t="s">
        <v>683</v>
      </c>
      <c r="D330" s="317" t="s">
        <v>684</v>
      </c>
    </row>
    <row r="331" spans="1:4" x14ac:dyDescent="0.3">
      <c r="A331" s="317" t="s">
        <v>764</v>
      </c>
      <c r="B331" s="374" t="s">
        <v>765</v>
      </c>
      <c r="C331" s="317" t="s">
        <v>715</v>
      </c>
      <c r="D331" s="317" t="s">
        <v>716</v>
      </c>
    </row>
    <row r="332" spans="1:4" x14ac:dyDescent="0.3">
      <c r="A332" s="317" t="s">
        <v>764</v>
      </c>
      <c r="B332" s="374" t="s">
        <v>765</v>
      </c>
      <c r="C332" s="317" t="s">
        <v>717</v>
      </c>
      <c r="D332" t="s">
        <v>718</v>
      </c>
    </row>
    <row r="333" spans="1:4" x14ac:dyDescent="0.3">
      <c r="A333" s="317" t="s">
        <v>764</v>
      </c>
      <c r="B333" s="374" t="s">
        <v>765</v>
      </c>
      <c r="C333" s="317" t="s">
        <v>721</v>
      </c>
      <c r="D333" s="317" t="s">
        <v>722</v>
      </c>
    </row>
    <row r="334" spans="1:4" x14ac:dyDescent="0.3">
      <c r="A334" s="317" t="s">
        <v>764</v>
      </c>
      <c r="B334" s="374" t="s">
        <v>765</v>
      </c>
      <c r="C334" s="317" t="s">
        <v>662</v>
      </c>
      <c r="D334" s="317" t="s">
        <v>397</v>
      </c>
    </row>
    <row r="335" spans="1:4" x14ac:dyDescent="0.3">
      <c r="A335" s="317" t="s">
        <v>764</v>
      </c>
      <c r="B335" s="374" t="s">
        <v>765</v>
      </c>
      <c r="C335" s="317" t="s">
        <v>663</v>
      </c>
      <c r="D335" s="317" t="s">
        <v>664</v>
      </c>
    </row>
    <row r="336" spans="1:4" x14ac:dyDescent="0.3">
      <c r="A336" s="317" t="s">
        <v>764</v>
      </c>
      <c r="B336" s="374" t="s">
        <v>765</v>
      </c>
      <c r="C336" s="317" t="s">
        <v>665</v>
      </c>
      <c r="D336" s="317" t="s">
        <v>666</v>
      </c>
    </row>
    <row r="337" spans="1:4" x14ac:dyDescent="0.3">
      <c r="A337" s="317" t="s">
        <v>768</v>
      </c>
      <c r="B337" s="374" t="s">
        <v>769</v>
      </c>
      <c r="C337" s="317" t="s">
        <v>689</v>
      </c>
      <c r="D337" s="317" t="s">
        <v>690</v>
      </c>
    </row>
    <row r="338" spans="1:4" x14ac:dyDescent="0.3">
      <c r="A338" s="317" t="s">
        <v>768</v>
      </c>
      <c r="B338" s="374" t="s">
        <v>769</v>
      </c>
      <c r="C338" s="317" t="s">
        <v>646</v>
      </c>
      <c r="D338" s="317" t="s">
        <v>647</v>
      </c>
    </row>
    <row r="339" spans="1:4" x14ac:dyDescent="0.3">
      <c r="A339" s="317" t="s">
        <v>768</v>
      </c>
      <c r="B339" s="374" t="s">
        <v>769</v>
      </c>
      <c r="C339" s="317" t="s">
        <v>695</v>
      </c>
      <c r="D339" s="317" t="s">
        <v>696</v>
      </c>
    </row>
    <row r="340" spans="1:4" x14ac:dyDescent="0.3">
      <c r="A340" s="317" t="s">
        <v>768</v>
      </c>
      <c r="B340" s="374" t="s">
        <v>769</v>
      </c>
      <c r="C340" s="317" t="s">
        <v>648</v>
      </c>
      <c r="D340" s="317" t="s">
        <v>649</v>
      </c>
    </row>
    <row r="341" spans="1:4" x14ac:dyDescent="0.3">
      <c r="A341" s="317" t="s">
        <v>768</v>
      </c>
      <c r="B341" s="374" t="s">
        <v>769</v>
      </c>
      <c r="C341" s="317" t="s">
        <v>697</v>
      </c>
      <c r="D341" s="317" t="s">
        <v>698</v>
      </c>
    </row>
    <row r="342" spans="1:4" x14ac:dyDescent="0.3">
      <c r="A342" s="317" t="s">
        <v>768</v>
      </c>
      <c r="B342" s="374" t="s">
        <v>769</v>
      </c>
      <c r="C342" s="317" t="s">
        <v>701</v>
      </c>
      <c r="D342" t="s">
        <v>702</v>
      </c>
    </row>
    <row r="343" spans="1:4" x14ac:dyDescent="0.3">
      <c r="A343" s="317" t="s">
        <v>768</v>
      </c>
      <c r="B343" s="374" t="s">
        <v>769</v>
      </c>
      <c r="C343" s="317" t="s">
        <v>671</v>
      </c>
      <c r="D343" s="317" t="s">
        <v>672</v>
      </c>
    </row>
    <row r="344" spans="1:4" x14ac:dyDescent="0.3">
      <c r="A344" s="317" t="s">
        <v>768</v>
      </c>
      <c r="B344" s="374" t="s">
        <v>769</v>
      </c>
      <c r="C344" s="317" t="s">
        <v>650</v>
      </c>
      <c r="D344" s="317" t="s">
        <v>651</v>
      </c>
    </row>
    <row r="345" spans="1:4" x14ac:dyDescent="0.3">
      <c r="A345" s="317" t="s">
        <v>768</v>
      </c>
      <c r="B345" s="374" t="s">
        <v>769</v>
      </c>
      <c r="C345" s="317" t="s">
        <v>729</v>
      </c>
      <c r="D345" s="317" t="s">
        <v>730</v>
      </c>
    </row>
    <row r="346" spans="1:4" x14ac:dyDescent="0.3">
      <c r="A346" s="317" t="s">
        <v>768</v>
      </c>
      <c r="B346" s="374" t="s">
        <v>769</v>
      </c>
      <c r="C346" s="317" t="s">
        <v>756</v>
      </c>
      <c r="D346" s="317" t="s">
        <v>757</v>
      </c>
    </row>
    <row r="347" spans="1:4" x14ac:dyDescent="0.3">
      <c r="A347" s="317" t="s">
        <v>768</v>
      </c>
      <c r="B347" s="374" t="s">
        <v>769</v>
      </c>
      <c r="C347" s="317" t="s">
        <v>654</v>
      </c>
      <c r="D347" s="317" t="s">
        <v>655</v>
      </c>
    </row>
    <row r="348" spans="1:4" x14ac:dyDescent="0.3">
      <c r="A348" s="317" t="s">
        <v>768</v>
      </c>
      <c r="B348" s="374" t="s">
        <v>769</v>
      </c>
      <c r="C348" s="317" t="s">
        <v>677</v>
      </c>
      <c r="D348" s="317" t="s">
        <v>678</v>
      </c>
    </row>
    <row r="349" spans="1:4" x14ac:dyDescent="0.3">
      <c r="A349" s="317" t="s">
        <v>768</v>
      </c>
      <c r="B349" s="374" t="s">
        <v>769</v>
      </c>
      <c r="C349" s="317" t="s">
        <v>658</v>
      </c>
      <c r="D349" s="317" t="s">
        <v>659</v>
      </c>
    </row>
    <row r="350" spans="1:4" x14ac:dyDescent="0.3">
      <c r="A350" s="317" t="s">
        <v>768</v>
      </c>
      <c r="B350" s="374" t="s">
        <v>769</v>
      </c>
      <c r="C350" s="317" t="s">
        <v>660</v>
      </c>
      <c r="D350" s="317" t="s">
        <v>661</v>
      </c>
    </row>
    <row r="351" spans="1:4" x14ac:dyDescent="0.3">
      <c r="A351" s="317" t="s">
        <v>768</v>
      </c>
      <c r="B351" s="374" t="s">
        <v>769</v>
      </c>
      <c r="C351" s="317" t="s">
        <v>683</v>
      </c>
      <c r="D351" s="317" t="s">
        <v>684</v>
      </c>
    </row>
    <row r="352" spans="1:4" x14ac:dyDescent="0.3">
      <c r="A352" s="317" t="s">
        <v>768</v>
      </c>
      <c r="B352" s="374" t="s">
        <v>769</v>
      </c>
      <c r="C352" s="317" t="s">
        <v>715</v>
      </c>
      <c r="D352" s="317" t="s">
        <v>716</v>
      </c>
    </row>
    <row r="353" spans="1:4" x14ac:dyDescent="0.3">
      <c r="A353" s="317" t="s">
        <v>768</v>
      </c>
      <c r="B353" s="374" t="s">
        <v>769</v>
      </c>
      <c r="C353" s="317" t="s">
        <v>717</v>
      </c>
      <c r="D353" t="s">
        <v>718</v>
      </c>
    </row>
    <row r="354" spans="1:4" x14ac:dyDescent="0.3">
      <c r="A354" s="317" t="s">
        <v>768</v>
      </c>
      <c r="B354" s="374" t="s">
        <v>769</v>
      </c>
      <c r="C354" s="317" t="s">
        <v>721</v>
      </c>
      <c r="D354" s="317" t="s">
        <v>722</v>
      </c>
    </row>
    <row r="355" spans="1:4" x14ac:dyDescent="0.3">
      <c r="A355" s="317" t="s">
        <v>768</v>
      </c>
      <c r="B355" s="374" t="s">
        <v>769</v>
      </c>
      <c r="C355" s="317" t="s">
        <v>662</v>
      </c>
      <c r="D355" s="317" t="s">
        <v>397</v>
      </c>
    </row>
    <row r="356" spans="1:4" x14ac:dyDescent="0.3">
      <c r="A356" s="317" t="s">
        <v>768</v>
      </c>
      <c r="B356" s="375" t="s">
        <v>769</v>
      </c>
      <c r="C356" s="317" t="s">
        <v>663</v>
      </c>
      <c r="D356" s="317" t="s">
        <v>664</v>
      </c>
    </row>
    <row r="357" spans="1:4" x14ac:dyDescent="0.3">
      <c r="A357" s="317" t="s">
        <v>768</v>
      </c>
      <c r="B357" s="375" t="s">
        <v>769</v>
      </c>
      <c r="C357" s="317" t="s">
        <v>665</v>
      </c>
      <c r="D357" s="317" t="s">
        <v>666</v>
      </c>
    </row>
    <row r="358" spans="1:4" x14ac:dyDescent="0.3">
      <c r="A358" s="317" t="s">
        <v>770</v>
      </c>
      <c r="B358" s="375" t="s">
        <v>771</v>
      </c>
      <c r="C358" s="317" t="s">
        <v>644</v>
      </c>
      <c r="D358" s="317" t="s">
        <v>645</v>
      </c>
    </row>
    <row r="359" spans="1:4" x14ac:dyDescent="0.3">
      <c r="A359" s="317" t="s">
        <v>770</v>
      </c>
      <c r="B359" s="375" t="s">
        <v>771</v>
      </c>
      <c r="C359" s="317" t="s">
        <v>654</v>
      </c>
      <c r="D359" s="317" t="s">
        <v>655</v>
      </c>
    </row>
    <row r="360" spans="1:4" x14ac:dyDescent="0.3">
      <c r="A360" s="317" t="s">
        <v>770</v>
      </c>
      <c r="B360" s="375" t="s">
        <v>771</v>
      </c>
      <c r="C360" s="317" t="s">
        <v>721</v>
      </c>
      <c r="D360" s="317" t="s">
        <v>722</v>
      </c>
    </row>
    <row r="361" spans="1:4" x14ac:dyDescent="0.3">
      <c r="A361" s="317" t="s">
        <v>770</v>
      </c>
      <c r="B361" s="375" t="s">
        <v>771</v>
      </c>
      <c r="C361" s="317" t="s">
        <v>662</v>
      </c>
      <c r="D361" s="317" t="s">
        <v>397</v>
      </c>
    </row>
    <row r="362" spans="1:4" x14ac:dyDescent="0.3">
      <c r="A362" s="317" t="s">
        <v>770</v>
      </c>
      <c r="B362" s="375" t="s">
        <v>771</v>
      </c>
      <c r="C362" s="317" t="s">
        <v>663</v>
      </c>
      <c r="D362" s="317" t="s">
        <v>664</v>
      </c>
    </row>
    <row r="363" spans="1:4" x14ac:dyDescent="0.3">
      <c r="A363" s="317" t="s">
        <v>770</v>
      </c>
      <c r="B363" s="375" t="s">
        <v>771</v>
      </c>
      <c r="C363" s="317" t="s">
        <v>665</v>
      </c>
      <c r="D363" s="317" t="s">
        <v>666</v>
      </c>
    </row>
    <row r="364" spans="1:4" x14ac:dyDescent="0.3">
      <c r="A364" s="317" t="s">
        <v>772</v>
      </c>
      <c r="B364" s="375" t="s">
        <v>773</v>
      </c>
      <c r="C364" s="317" t="s">
        <v>689</v>
      </c>
      <c r="D364" s="317" t="s">
        <v>690</v>
      </c>
    </row>
    <row r="365" spans="1:4" x14ac:dyDescent="0.3">
      <c r="A365" s="317" t="s">
        <v>772</v>
      </c>
      <c r="B365" s="375" t="s">
        <v>773</v>
      </c>
      <c r="C365" s="317" t="s">
        <v>691</v>
      </c>
      <c r="D365" s="317" t="s">
        <v>692</v>
      </c>
    </row>
    <row r="366" spans="1:4" x14ac:dyDescent="0.3">
      <c r="A366" s="317" t="s">
        <v>772</v>
      </c>
      <c r="B366" s="375" t="s">
        <v>773</v>
      </c>
      <c r="C366" s="317" t="s">
        <v>774</v>
      </c>
      <c r="D366" t="s">
        <v>775</v>
      </c>
    </row>
    <row r="367" spans="1:4" x14ac:dyDescent="0.3">
      <c r="A367" s="317" t="s">
        <v>772</v>
      </c>
      <c r="B367" s="375" t="s">
        <v>773</v>
      </c>
      <c r="C367" s="317" t="s">
        <v>648</v>
      </c>
      <c r="D367" s="317" t="s">
        <v>649</v>
      </c>
    </row>
    <row r="368" spans="1:4" x14ac:dyDescent="0.3">
      <c r="A368" s="317" t="s">
        <v>772</v>
      </c>
      <c r="B368" s="375" t="s">
        <v>773</v>
      </c>
      <c r="C368" s="317" t="s">
        <v>671</v>
      </c>
      <c r="D368" s="317" t="s">
        <v>672</v>
      </c>
    </row>
    <row r="369" spans="1:4" x14ac:dyDescent="0.3">
      <c r="A369" s="317" t="s">
        <v>772</v>
      </c>
      <c r="B369" s="375" t="s">
        <v>773</v>
      </c>
      <c r="C369" s="317" t="s">
        <v>654</v>
      </c>
      <c r="D369" s="317" t="s">
        <v>655</v>
      </c>
    </row>
    <row r="370" spans="1:4" x14ac:dyDescent="0.3">
      <c r="A370" s="317" t="s">
        <v>772</v>
      </c>
      <c r="B370" s="375" t="s">
        <v>773</v>
      </c>
      <c r="C370" s="317" t="s">
        <v>656</v>
      </c>
      <c r="D370" s="317" t="s">
        <v>657</v>
      </c>
    </row>
    <row r="371" spans="1:4" x14ac:dyDescent="0.3">
      <c r="A371" s="317" t="s">
        <v>772</v>
      </c>
      <c r="B371" s="375" t="s">
        <v>773</v>
      </c>
      <c r="C371" s="317" t="s">
        <v>660</v>
      </c>
      <c r="D371" s="317" t="s">
        <v>661</v>
      </c>
    </row>
    <row r="372" spans="1:4" x14ac:dyDescent="0.3">
      <c r="A372" s="317" t="s">
        <v>772</v>
      </c>
      <c r="B372" s="375" t="s">
        <v>773</v>
      </c>
      <c r="C372" s="317" t="s">
        <v>681</v>
      </c>
      <c r="D372" s="317" t="s">
        <v>682</v>
      </c>
    </row>
    <row r="373" spans="1:4" x14ac:dyDescent="0.3">
      <c r="A373" s="317" t="s">
        <v>772</v>
      </c>
      <c r="B373" s="375" t="s">
        <v>773</v>
      </c>
      <c r="C373" s="317" t="s">
        <v>683</v>
      </c>
      <c r="D373" s="317" t="s">
        <v>684</v>
      </c>
    </row>
    <row r="374" spans="1:4" x14ac:dyDescent="0.3">
      <c r="A374" s="317" t="s">
        <v>772</v>
      </c>
      <c r="B374" s="375" t="s">
        <v>773</v>
      </c>
      <c r="C374" s="317" t="s">
        <v>663</v>
      </c>
      <c r="D374" s="317" t="s">
        <v>664</v>
      </c>
    </row>
    <row r="375" spans="1:4" x14ac:dyDescent="0.3">
      <c r="A375" s="317" t="s">
        <v>772</v>
      </c>
      <c r="B375" s="375" t="s">
        <v>773</v>
      </c>
      <c r="C375" s="317" t="s">
        <v>665</v>
      </c>
      <c r="D375" s="317" t="s">
        <v>666</v>
      </c>
    </row>
    <row r="376" spans="1:4" x14ac:dyDescent="0.3">
      <c r="A376" s="317" t="s">
        <v>776</v>
      </c>
      <c r="B376" s="375" t="s">
        <v>777</v>
      </c>
      <c r="C376" s="317" t="s">
        <v>646</v>
      </c>
      <c r="D376" s="317" t="s">
        <v>647</v>
      </c>
    </row>
    <row r="377" spans="1:4" x14ac:dyDescent="0.3">
      <c r="A377" s="317" t="s">
        <v>776</v>
      </c>
      <c r="B377" s="375" t="s">
        <v>777</v>
      </c>
      <c r="C377" s="317" t="s">
        <v>648</v>
      </c>
      <c r="D377" s="317" t="s">
        <v>649</v>
      </c>
    </row>
    <row r="378" spans="1:4" x14ac:dyDescent="0.3">
      <c r="A378" s="317" t="s">
        <v>776</v>
      </c>
      <c r="B378" s="375" t="s">
        <v>777</v>
      </c>
      <c r="C378" s="317" t="s">
        <v>675</v>
      </c>
      <c r="D378" s="317" t="s">
        <v>676</v>
      </c>
    </row>
    <row r="379" spans="1:4" x14ac:dyDescent="0.3">
      <c r="A379" s="317" t="s">
        <v>776</v>
      </c>
      <c r="B379" s="375" t="s">
        <v>777</v>
      </c>
      <c r="C379" s="317" t="s">
        <v>660</v>
      </c>
      <c r="D379" s="317" t="s">
        <v>661</v>
      </c>
    </row>
    <row r="380" spans="1:4" x14ac:dyDescent="0.3">
      <c r="A380" s="317" t="s">
        <v>776</v>
      </c>
      <c r="B380" s="375" t="s">
        <v>777</v>
      </c>
      <c r="C380" s="317" t="s">
        <v>778</v>
      </c>
      <c r="D380" t="s">
        <v>779</v>
      </c>
    </row>
    <row r="381" spans="1:4" x14ac:dyDescent="0.3">
      <c r="A381" s="317" t="s">
        <v>776</v>
      </c>
      <c r="B381" s="375" t="s">
        <v>777</v>
      </c>
      <c r="C381" s="317" t="s">
        <v>721</v>
      </c>
      <c r="D381" s="317" t="s">
        <v>722</v>
      </c>
    </row>
    <row r="382" spans="1:4" x14ac:dyDescent="0.3">
      <c r="A382" s="317" t="s">
        <v>776</v>
      </c>
      <c r="B382" s="375" t="s">
        <v>777</v>
      </c>
      <c r="C382" s="317" t="s">
        <v>663</v>
      </c>
      <c r="D382" s="317" t="s">
        <v>664</v>
      </c>
    </row>
    <row r="383" spans="1:4" x14ac:dyDescent="0.3">
      <c r="A383" s="317" t="s">
        <v>776</v>
      </c>
      <c r="B383" s="374" t="s">
        <v>777</v>
      </c>
      <c r="C383" s="317" t="s">
        <v>665</v>
      </c>
      <c r="D383" s="317" t="s">
        <v>666</v>
      </c>
    </row>
    <row r="384" spans="1:4" x14ac:dyDescent="0.3">
      <c r="A384" s="317" t="s">
        <v>780</v>
      </c>
      <c r="B384" s="374" t="s">
        <v>781</v>
      </c>
      <c r="C384" s="317" t="s">
        <v>646</v>
      </c>
      <c r="D384" s="317" t="s">
        <v>647</v>
      </c>
    </row>
    <row r="385" spans="1:4" x14ac:dyDescent="0.3">
      <c r="A385" s="317" t="s">
        <v>780</v>
      </c>
      <c r="B385" s="374" t="s">
        <v>781</v>
      </c>
      <c r="C385" s="317" t="s">
        <v>648</v>
      </c>
      <c r="D385" s="317" t="s">
        <v>649</v>
      </c>
    </row>
    <row r="386" spans="1:4" x14ac:dyDescent="0.3">
      <c r="A386" s="317" t="s">
        <v>780</v>
      </c>
      <c r="B386" s="374" t="s">
        <v>781</v>
      </c>
      <c r="C386" s="317" t="s">
        <v>675</v>
      </c>
      <c r="D386" s="317" t="s">
        <v>676</v>
      </c>
    </row>
    <row r="387" spans="1:4" x14ac:dyDescent="0.3">
      <c r="A387" s="317" t="s">
        <v>780</v>
      </c>
      <c r="B387" s="374" t="s">
        <v>781</v>
      </c>
      <c r="C387" s="317" t="s">
        <v>660</v>
      </c>
      <c r="D387" s="317" t="s">
        <v>661</v>
      </c>
    </row>
    <row r="388" spans="1:4" x14ac:dyDescent="0.3">
      <c r="A388" s="317" t="s">
        <v>780</v>
      </c>
      <c r="B388" s="374" t="s">
        <v>781</v>
      </c>
      <c r="C388" s="317" t="s">
        <v>778</v>
      </c>
      <c r="D388" t="s">
        <v>779</v>
      </c>
    </row>
    <row r="389" spans="1:4" x14ac:dyDescent="0.3">
      <c r="A389" s="317" t="s">
        <v>780</v>
      </c>
      <c r="B389" s="375" t="s">
        <v>781</v>
      </c>
      <c r="C389" s="317" t="s">
        <v>721</v>
      </c>
      <c r="D389" s="317" t="s">
        <v>722</v>
      </c>
    </row>
    <row r="390" spans="1:4" x14ac:dyDescent="0.3">
      <c r="A390" s="317" t="s">
        <v>780</v>
      </c>
      <c r="B390" s="374" t="s">
        <v>781</v>
      </c>
      <c r="C390" s="317" t="s">
        <v>663</v>
      </c>
      <c r="D390" s="317" t="s">
        <v>664</v>
      </c>
    </row>
    <row r="391" spans="1:4" x14ac:dyDescent="0.3">
      <c r="A391" s="317" t="s">
        <v>780</v>
      </c>
      <c r="B391" s="374" t="s">
        <v>781</v>
      </c>
      <c r="C391" s="317" t="s">
        <v>665</v>
      </c>
      <c r="D391" s="317" t="s">
        <v>666</v>
      </c>
    </row>
    <row r="392" spans="1:4" x14ac:dyDescent="0.3">
      <c r="A392" s="317" t="s">
        <v>782</v>
      </c>
      <c r="B392" s="374" t="s">
        <v>783</v>
      </c>
      <c r="C392" s="317" t="s">
        <v>669</v>
      </c>
      <c r="D392" s="317" t="s">
        <v>670</v>
      </c>
    </row>
    <row r="393" spans="1:4" x14ac:dyDescent="0.3">
      <c r="A393" s="317" t="s">
        <v>782</v>
      </c>
      <c r="B393" s="374" t="s">
        <v>783</v>
      </c>
      <c r="C393" s="317" t="s">
        <v>648</v>
      </c>
      <c r="D393" s="317" t="s">
        <v>649</v>
      </c>
    </row>
    <row r="394" spans="1:4" x14ac:dyDescent="0.3">
      <c r="A394" s="317" t="s">
        <v>782</v>
      </c>
      <c r="B394" s="374" t="s">
        <v>783</v>
      </c>
      <c r="C394" s="317" t="s">
        <v>654</v>
      </c>
      <c r="D394" s="317" t="s">
        <v>655</v>
      </c>
    </row>
    <row r="395" spans="1:4" x14ac:dyDescent="0.3">
      <c r="A395" s="317" t="s">
        <v>782</v>
      </c>
      <c r="B395" s="374" t="s">
        <v>783</v>
      </c>
      <c r="C395" s="317" t="s">
        <v>660</v>
      </c>
      <c r="D395" s="317" t="s">
        <v>661</v>
      </c>
    </row>
    <row r="396" spans="1:4" x14ac:dyDescent="0.3">
      <c r="A396" s="317" t="s">
        <v>782</v>
      </c>
      <c r="B396" s="374" t="s">
        <v>783</v>
      </c>
      <c r="C396" s="317" t="s">
        <v>663</v>
      </c>
      <c r="D396" s="317" t="s">
        <v>664</v>
      </c>
    </row>
    <row r="397" spans="1:4" x14ac:dyDescent="0.3">
      <c r="A397" s="317" t="s">
        <v>782</v>
      </c>
      <c r="B397" s="374" t="s">
        <v>783</v>
      </c>
      <c r="C397" s="317" t="s">
        <v>665</v>
      </c>
      <c r="D397" s="317" t="s">
        <v>666</v>
      </c>
    </row>
    <row r="398" spans="1:4" x14ac:dyDescent="0.3">
      <c r="A398" s="317" t="s">
        <v>784</v>
      </c>
      <c r="B398" s="374" t="s">
        <v>785</v>
      </c>
      <c r="C398" s="317" t="s">
        <v>669</v>
      </c>
      <c r="D398" s="317" t="s">
        <v>670</v>
      </c>
    </row>
    <row r="399" spans="1:4" x14ac:dyDescent="0.3">
      <c r="A399" s="317" t="s">
        <v>784</v>
      </c>
      <c r="B399" s="374" t="s">
        <v>785</v>
      </c>
      <c r="C399" s="317" t="s">
        <v>644</v>
      </c>
      <c r="D399" s="317" t="s">
        <v>645</v>
      </c>
    </row>
    <row r="400" spans="1:4" x14ac:dyDescent="0.3">
      <c r="A400" s="317" t="s">
        <v>784</v>
      </c>
      <c r="B400" s="374" t="s">
        <v>785</v>
      </c>
      <c r="C400" s="317" t="s">
        <v>646</v>
      </c>
      <c r="D400" s="317" t="s">
        <v>647</v>
      </c>
    </row>
    <row r="401" spans="1:4" x14ac:dyDescent="0.3">
      <c r="A401" s="317" t="s">
        <v>784</v>
      </c>
      <c r="B401" s="375" t="s">
        <v>785</v>
      </c>
      <c r="C401" s="317" t="s">
        <v>652</v>
      </c>
      <c r="D401" s="317" t="s">
        <v>653</v>
      </c>
    </row>
    <row r="402" spans="1:4" x14ac:dyDescent="0.3">
      <c r="A402" s="317" t="s">
        <v>784</v>
      </c>
      <c r="B402" s="375" t="s">
        <v>785</v>
      </c>
      <c r="C402" s="317" t="s">
        <v>675</v>
      </c>
      <c r="D402" s="317" t="s">
        <v>676</v>
      </c>
    </row>
    <row r="403" spans="1:4" x14ac:dyDescent="0.3">
      <c r="A403" s="317" t="s">
        <v>784</v>
      </c>
      <c r="B403" s="375" t="s">
        <v>785</v>
      </c>
      <c r="C403" s="317" t="s">
        <v>677</v>
      </c>
      <c r="D403" s="317" t="s">
        <v>678</v>
      </c>
    </row>
    <row r="404" spans="1:4" x14ac:dyDescent="0.3">
      <c r="A404" s="317" t="s">
        <v>784</v>
      </c>
      <c r="B404" s="375" t="s">
        <v>785</v>
      </c>
      <c r="C404" s="317" t="s">
        <v>658</v>
      </c>
      <c r="D404" s="317" t="s">
        <v>659</v>
      </c>
    </row>
    <row r="405" spans="1:4" x14ac:dyDescent="0.3">
      <c r="A405" s="317" t="s">
        <v>784</v>
      </c>
      <c r="B405" s="375" t="s">
        <v>785</v>
      </c>
      <c r="C405" s="317" t="s">
        <v>679</v>
      </c>
      <c r="D405" s="317" t="s">
        <v>680</v>
      </c>
    </row>
    <row r="406" spans="1:4" x14ac:dyDescent="0.3">
      <c r="A406" s="317" t="s">
        <v>784</v>
      </c>
      <c r="B406" s="375" t="s">
        <v>785</v>
      </c>
      <c r="C406" s="317" t="s">
        <v>709</v>
      </c>
      <c r="D406" s="317" t="s">
        <v>710</v>
      </c>
    </row>
    <row r="407" spans="1:4" x14ac:dyDescent="0.3">
      <c r="A407" s="317" t="s">
        <v>784</v>
      </c>
      <c r="B407" s="375" t="s">
        <v>785</v>
      </c>
      <c r="C407" s="317" t="s">
        <v>683</v>
      </c>
      <c r="D407" s="317" t="s">
        <v>684</v>
      </c>
    </row>
    <row r="408" spans="1:4" x14ac:dyDescent="0.3">
      <c r="A408" s="317" t="s">
        <v>784</v>
      </c>
      <c r="B408" s="375" t="s">
        <v>785</v>
      </c>
      <c r="C408" s="317" t="s">
        <v>721</v>
      </c>
      <c r="D408" s="317" t="s">
        <v>722</v>
      </c>
    </row>
    <row r="409" spans="1:4" x14ac:dyDescent="0.3">
      <c r="A409" s="317" t="s">
        <v>784</v>
      </c>
      <c r="B409" s="375" t="s">
        <v>785</v>
      </c>
      <c r="C409" s="317" t="s">
        <v>662</v>
      </c>
      <c r="D409" s="317" t="s">
        <v>397</v>
      </c>
    </row>
    <row r="410" spans="1:4" x14ac:dyDescent="0.3">
      <c r="A410" s="317" t="s">
        <v>784</v>
      </c>
      <c r="B410" s="375" t="s">
        <v>785</v>
      </c>
      <c r="C410" s="317" t="s">
        <v>663</v>
      </c>
      <c r="D410" s="317" t="s">
        <v>664</v>
      </c>
    </row>
    <row r="411" spans="1:4" x14ac:dyDescent="0.3">
      <c r="A411" s="317" t="s">
        <v>784</v>
      </c>
      <c r="B411" s="375" t="s">
        <v>785</v>
      </c>
      <c r="C411" s="317" t="s">
        <v>665</v>
      </c>
      <c r="D411" s="317" t="s">
        <v>666</v>
      </c>
    </row>
    <row r="412" spans="1:4" x14ac:dyDescent="0.3">
      <c r="A412" s="317" t="s">
        <v>786</v>
      </c>
      <c r="B412" s="375" t="s">
        <v>787</v>
      </c>
      <c r="C412" s="317" t="s">
        <v>669</v>
      </c>
      <c r="D412" s="317" t="s">
        <v>670</v>
      </c>
    </row>
    <row r="413" spans="1:4" x14ac:dyDescent="0.3">
      <c r="A413" s="317" t="s">
        <v>786</v>
      </c>
      <c r="B413" s="375" t="s">
        <v>787</v>
      </c>
      <c r="C413" s="317" t="s">
        <v>644</v>
      </c>
      <c r="D413" s="317" t="s">
        <v>645</v>
      </c>
    </row>
    <row r="414" spans="1:4" x14ac:dyDescent="0.3">
      <c r="A414" s="317" t="s">
        <v>786</v>
      </c>
      <c r="B414" s="375" t="s">
        <v>787</v>
      </c>
      <c r="C414" s="317" t="s">
        <v>646</v>
      </c>
      <c r="D414" s="317" t="s">
        <v>647</v>
      </c>
    </row>
    <row r="415" spans="1:4" x14ac:dyDescent="0.3">
      <c r="A415" s="317" t="s">
        <v>786</v>
      </c>
      <c r="B415" s="375" t="s">
        <v>787</v>
      </c>
      <c r="C415" s="317" t="s">
        <v>650</v>
      </c>
      <c r="D415" s="317" t="s">
        <v>651</v>
      </c>
    </row>
    <row r="416" spans="1:4" x14ac:dyDescent="0.3">
      <c r="A416" s="317" t="s">
        <v>786</v>
      </c>
      <c r="B416" s="375" t="s">
        <v>787</v>
      </c>
      <c r="C416" s="317" t="s">
        <v>729</v>
      </c>
      <c r="D416" s="317" t="s">
        <v>730</v>
      </c>
    </row>
    <row r="417" spans="1:4" x14ac:dyDescent="0.3">
      <c r="A417" s="317" t="s">
        <v>786</v>
      </c>
      <c r="B417" s="375" t="s">
        <v>787</v>
      </c>
      <c r="C417" s="317" t="s">
        <v>675</v>
      </c>
      <c r="D417" s="317" t="s">
        <v>676</v>
      </c>
    </row>
    <row r="418" spans="1:4" x14ac:dyDescent="0.3">
      <c r="A418" s="317" t="s">
        <v>786</v>
      </c>
      <c r="B418" s="375" t="s">
        <v>787</v>
      </c>
      <c r="C418" s="317" t="s">
        <v>654</v>
      </c>
      <c r="D418" s="317" t="s">
        <v>655</v>
      </c>
    </row>
    <row r="419" spans="1:4" x14ac:dyDescent="0.3">
      <c r="A419" s="317" t="s">
        <v>786</v>
      </c>
      <c r="B419" s="375" t="s">
        <v>787</v>
      </c>
      <c r="C419" s="317" t="s">
        <v>660</v>
      </c>
      <c r="D419" s="317" t="s">
        <v>661</v>
      </c>
    </row>
    <row r="420" spans="1:4" x14ac:dyDescent="0.3">
      <c r="A420" s="317" t="s">
        <v>786</v>
      </c>
      <c r="B420" s="375" t="s">
        <v>787</v>
      </c>
      <c r="C420" s="317" t="s">
        <v>721</v>
      </c>
      <c r="D420" s="317" t="s">
        <v>722</v>
      </c>
    </row>
    <row r="421" spans="1:4" x14ac:dyDescent="0.3">
      <c r="A421" s="317" t="s">
        <v>786</v>
      </c>
      <c r="B421" s="375" t="s">
        <v>787</v>
      </c>
      <c r="C421" s="317" t="s">
        <v>662</v>
      </c>
      <c r="D421" s="317" t="s">
        <v>397</v>
      </c>
    </row>
    <row r="422" spans="1:4" x14ac:dyDescent="0.3">
      <c r="A422" s="317" t="s">
        <v>786</v>
      </c>
      <c r="B422" s="375" t="s">
        <v>787</v>
      </c>
      <c r="C422" s="317" t="s">
        <v>663</v>
      </c>
      <c r="D422" s="317" t="s">
        <v>664</v>
      </c>
    </row>
    <row r="423" spans="1:4" x14ac:dyDescent="0.3">
      <c r="A423" s="317" t="s">
        <v>786</v>
      </c>
      <c r="B423" s="375" t="s">
        <v>787</v>
      </c>
      <c r="C423" s="317" t="s">
        <v>665</v>
      </c>
      <c r="D423" s="317" t="s">
        <v>666</v>
      </c>
    </row>
    <row r="424" spans="1:4" x14ac:dyDescent="0.3">
      <c r="A424" s="317" t="s">
        <v>788</v>
      </c>
      <c r="B424" s="375" t="s">
        <v>789</v>
      </c>
      <c r="C424" s="317" t="s">
        <v>669</v>
      </c>
      <c r="D424" s="317" t="s">
        <v>670</v>
      </c>
    </row>
    <row r="425" spans="1:4" x14ac:dyDescent="0.3">
      <c r="A425" s="317" t="s">
        <v>788</v>
      </c>
      <c r="B425" s="375" t="s">
        <v>789</v>
      </c>
      <c r="C425" s="317" t="s">
        <v>644</v>
      </c>
      <c r="D425" s="317" t="s">
        <v>645</v>
      </c>
    </row>
    <row r="426" spans="1:4" x14ac:dyDescent="0.3">
      <c r="A426" s="317" t="s">
        <v>788</v>
      </c>
      <c r="B426" s="375" t="s">
        <v>789</v>
      </c>
      <c r="C426" s="317" t="s">
        <v>646</v>
      </c>
      <c r="D426" s="317" t="s">
        <v>647</v>
      </c>
    </row>
    <row r="427" spans="1:4" x14ac:dyDescent="0.3">
      <c r="A427" s="317" t="s">
        <v>788</v>
      </c>
      <c r="B427" s="375" t="s">
        <v>789</v>
      </c>
      <c r="C427" s="317" t="s">
        <v>650</v>
      </c>
      <c r="D427" s="317" t="s">
        <v>651</v>
      </c>
    </row>
    <row r="428" spans="1:4" x14ac:dyDescent="0.3">
      <c r="A428" s="317" t="s">
        <v>788</v>
      </c>
      <c r="B428" s="375" t="s">
        <v>789</v>
      </c>
      <c r="C428" s="317" t="s">
        <v>729</v>
      </c>
      <c r="D428" s="317" t="s">
        <v>730</v>
      </c>
    </row>
    <row r="429" spans="1:4" x14ac:dyDescent="0.3">
      <c r="A429" s="317" t="s">
        <v>788</v>
      </c>
      <c r="B429" s="375" t="s">
        <v>789</v>
      </c>
      <c r="C429" s="317" t="s">
        <v>675</v>
      </c>
      <c r="D429" s="317" t="s">
        <v>676</v>
      </c>
    </row>
    <row r="430" spans="1:4" x14ac:dyDescent="0.3">
      <c r="A430" s="317" t="s">
        <v>788</v>
      </c>
      <c r="B430" s="375" t="s">
        <v>789</v>
      </c>
      <c r="C430" s="317" t="s">
        <v>654</v>
      </c>
      <c r="D430" s="317" t="s">
        <v>655</v>
      </c>
    </row>
    <row r="431" spans="1:4" x14ac:dyDescent="0.3">
      <c r="A431" s="317" t="s">
        <v>788</v>
      </c>
      <c r="B431" s="375" t="s">
        <v>789</v>
      </c>
      <c r="C431" s="317" t="s">
        <v>656</v>
      </c>
      <c r="D431" s="317" t="s">
        <v>657</v>
      </c>
    </row>
    <row r="432" spans="1:4" x14ac:dyDescent="0.3">
      <c r="A432" s="317" t="s">
        <v>788</v>
      </c>
      <c r="B432" s="375" t="s">
        <v>789</v>
      </c>
      <c r="C432" s="317" t="s">
        <v>677</v>
      </c>
      <c r="D432" s="317" t="s">
        <v>678</v>
      </c>
    </row>
    <row r="433" spans="1:4" x14ac:dyDescent="0.3">
      <c r="A433" s="317" t="s">
        <v>788</v>
      </c>
      <c r="B433" s="375" t="s">
        <v>789</v>
      </c>
      <c r="C433" s="317" t="s">
        <v>658</v>
      </c>
      <c r="D433" s="317" t="s">
        <v>659</v>
      </c>
    </row>
    <row r="434" spans="1:4" x14ac:dyDescent="0.3">
      <c r="A434" s="317" t="s">
        <v>788</v>
      </c>
      <c r="B434" s="375" t="s">
        <v>789</v>
      </c>
      <c r="C434" s="317" t="s">
        <v>679</v>
      </c>
      <c r="D434" s="317" t="s">
        <v>680</v>
      </c>
    </row>
    <row r="435" spans="1:4" x14ac:dyDescent="0.3">
      <c r="A435" s="317" t="s">
        <v>788</v>
      </c>
      <c r="B435" s="375" t="s">
        <v>789</v>
      </c>
      <c r="C435" s="317" t="s">
        <v>660</v>
      </c>
      <c r="D435" s="317" t="s">
        <v>661</v>
      </c>
    </row>
    <row r="436" spans="1:4" x14ac:dyDescent="0.3">
      <c r="A436" s="317" t="s">
        <v>788</v>
      </c>
      <c r="B436" s="375" t="s">
        <v>789</v>
      </c>
      <c r="C436" s="317" t="s">
        <v>721</v>
      </c>
      <c r="D436" s="317" t="s">
        <v>722</v>
      </c>
    </row>
    <row r="437" spans="1:4" x14ac:dyDescent="0.3">
      <c r="A437" s="317" t="s">
        <v>788</v>
      </c>
      <c r="B437" s="375" t="s">
        <v>789</v>
      </c>
      <c r="C437" s="317" t="s">
        <v>662</v>
      </c>
      <c r="D437" s="317" t="s">
        <v>397</v>
      </c>
    </row>
    <row r="438" spans="1:4" x14ac:dyDescent="0.3">
      <c r="A438" s="317" t="s">
        <v>788</v>
      </c>
      <c r="B438" s="375" t="s">
        <v>789</v>
      </c>
      <c r="C438" s="317" t="s">
        <v>663</v>
      </c>
      <c r="D438" s="317" t="s">
        <v>664</v>
      </c>
    </row>
    <row r="439" spans="1:4" x14ac:dyDescent="0.3">
      <c r="A439" s="317" t="s">
        <v>788</v>
      </c>
      <c r="B439" s="375" t="s">
        <v>789</v>
      </c>
      <c r="C439" s="317" t="s">
        <v>665</v>
      </c>
      <c r="D439" s="317" t="s">
        <v>666</v>
      </c>
    </row>
    <row r="440" spans="1:4" x14ac:dyDescent="0.3">
      <c r="A440" s="317" t="s">
        <v>790</v>
      </c>
      <c r="B440" s="375" t="s">
        <v>791</v>
      </c>
      <c r="C440" s="317" t="s">
        <v>669</v>
      </c>
      <c r="D440" s="317" t="s">
        <v>670</v>
      </c>
    </row>
    <row r="441" spans="1:4" x14ac:dyDescent="0.3">
      <c r="A441" s="317" t="s">
        <v>790</v>
      </c>
      <c r="B441" s="375" t="s">
        <v>791</v>
      </c>
      <c r="C441" s="317" t="s">
        <v>644</v>
      </c>
      <c r="D441" s="317" t="s">
        <v>645</v>
      </c>
    </row>
    <row r="442" spans="1:4" x14ac:dyDescent="0.3">
      <c r="A442" s="317" t="s">
        <v>790</v>
      </c>
      <c r="B442" s="375" t="s">
        <v>791</v>
      </c>
      <c r="C442" s="317" t="s">
        <v>646</v>
      </c>
      <c r="D442" s="317" t="s">
        <v>647</v>
      </c>
    </row>
    <row r="443" spans="1:4" x14ac:dyDescent="0.3">
      <c r="A443" s="317" t="s">
        <v>790</v>
      </c>
      <c r="B443" s="375" t="s">
        <v>791</v>
      </c>
      <c r="C443" s="317" t="s">
        <v>650</v>
      </c>
      <c r="D443" s="317" t="s">
        <v>651</v>
      </c>
    </row>
    <row r="444" spans="1:4" x14ac:dyDescent="0.3">
      <c r="A444" s="317" t="s">
        <v>790</v>
      </c>
      <c r="B444" s="375" t="s">
        <v>791</v>
      </c>
      <c r="C444" s="317" t="s">
        <v>729</v>
      </c>
      <c r="D444" s="317" t="s">
        <v>730</v>
      </c>
    </row>
    <row r="445" spans="1:4" x14ac:dyDescent="0.3">
      <c r="A445" s="317" t="s">
        <v>790</v>
      </c>
      <c r="B445" s="375" t="s">
        <v>791</v>
      </c>
      <c r="C445" s="317" t="s">
        <v>675</v>
      </c>
      <c r="D445" s="317" t="s">
        <v>676</v>
      </c>
    </row>
    <row r="446" spans="1:4" x14ac:dyDescent="0.3">
      <c r="A446" s="317" t="s">
        <v>790</v>
      </c>
      <c r="B446" s="375" t="s">
        <v>791</v>
      </c>
      <c r="C446" s="317" t="s">
        <v>654</v>
      </c>
      <c r="D446" s="317" t="s">
        <v>655</v>
      </c>
    </row>
    <row r="447" spans="1:4" x14ac:dyDescent="0.3">
      <c r="A447" s="317" t="s">
        <v>790</v>
      </c>
      <c r="B447" s="375" t="s">
        <v>791</v>
      </c>
      <c r="C447" s="317" t="s">
        <v>656</v>
      </c>
      <c r="D447" s="317" t="s">
        <v>657</v>
      </c>
    </row>
    <row r="448" spans="1:4" x14ac:dyDescent="0.3">
      <c r="A448" s="317" t="s">
        <v>790</v>
      </c>
      <c r="B448" s="375" t="s">
        <v>791</v>
      </c>
      <c r="C448" s="317" t="s">
        <v>677</v>
      </c>
      <c r="D448" s="317" t="s">
        <v>678</v>
      </c>
    </row>
    <row r="449" spans="1:4" x14ac:dyDescent="0.3">
      <c r="A449" s="317" t="s">
        <v>790</v>
      </c>
      <c r="B449" s="375" t="s">
        <v>791</v>
      </c>
      <c r="C449" s="317" t="s">
        <v>658</v>
      </c>
      <c r="D449" s="317" t="s">
        <v>659</v>
      </c>
    </row>
    <row r="450" spans="1:4" x14ac:dyDescent="0.3">
      <c r="A450" s="317" t="s">
        <v>790</v>
      </c>
      <c r="B450" s="375" t="s">
        <v>791</v>
      </c>
      <c r="C450" s="317" t="s">
        <v>679</v>
      </c>
      <c r="D450" s="317" t="s">
        <v>680</v>
      </c>
    </row>
    <row r="451" spans="1:4" x14ac:dyDescent="0.3">
      <c r="A451" s="317" t="s">
        <v>790</v>
      </c>
      <c r="B451" s="375" t="s">
        <v>791</v>
      </c>
      <c r="C451" s="317" t="s">
        <v>660</v>
      </c>
      <c r="D451" s="317" t="s">
        <v>661</v>
      </c>
    </row>
    <row r="452" spans="1:4" x14ac:dyDescent="0.3">
      <c r="A452" s="317" t="s">
        <v>790</v>
      </c>
      <c r="B452" s="375" t="s">
        <v>791</v>
      </c>
      <c r="C452" s="317" t="s">
        <v>721</v>
      </c>
      <c r="D452" s="317" t="s">
        <v>722</v>
      </c>
    </row>
    <row r="453" spans="1:4" x14ac:dyDescent="0.3">
      <c r="A453" s="317" t="s">
        <v>790</v>
      </c>
      <c r="B453" s="375" t="s">
        <v>791</v>
      </c>
      <c r="C453" s="317" t="s">
        <v>662</v>
      </c>
      <c r="D453" s="317" t="s">
        <v>397</v>
      </c>
    </row>
    <row r="454" spans="1:4" x14ac:dyDescent="0.3">
      <c r="A454" s="317" t="s">
        <v>790</v>
      </c>
      <c r="B454" s="375" t="s">
        <v>791</v>
      </c>
      <c r="C454" s="317" t="s">
        <v>663</v>
      </c>
      <c r="D454" s="317" t="s">
        <v>664</v>
      </c>
    </row>
    <row r="455" spans="1:4" x14ac:dyDescent="0.3">
      <c r="A455" s="317" t="s">
        <v>790</v>
      </c>
      <c r="B455" s="374" t="s">
        <v>791</v>
      </c>
      <c r="C455" s="317" t="s">
        <v>665</v>
      </c>
      <c r="D455" s="317" t="s">
        <v>666</v>
      </c>
    </row>
    <row r="456" spans="1:4" x14ac:dyDescent="0.3">
      <c r="A456" s="317" t="s">
        <v>792</v>
      </c>
      <c r="B456" s="375" t="s">
        <v>793</v>
      </c>
      <c r="C456" s="317" t="s">
        <v>794</v>
      </c>
      <c r="D456" t="s">
        <v>795</v>
      </c>
    </row>
    <row r="457" spans="1:4" x14ac:dyDescent="0.3">
      <c r="A457" s="317" t="s">
        <v>792</v>
      </c>
      <c r="B457" s="375" t="s">
        <v>793</v>
      </c>
      <c r="C457" s="317" t="s">
        <v>774</v>
      </c>
      <c r="D457" t="s">
        <v>775</v>
      </c>
    </row>
    <row r="458" spans="1:4" x14ac:dyDescent="0.3">
      <c r="A458" s="317" t="s">
        <v>792</v>
      </c>
      <c r="B458" s="375" t="s">
        <v>793</v>
      </c>
      <c r="C458" s="317" t="s">
        <v>673</v>
      </c>
      <c r="D458" s="317" t="s">
        <v>674</v>
      </c>
    </row>
    <row r="459" spans="1:4" x14ac:dyDescent="0.3">
      <c r="A459" s="317" t="s">
        <v>792</v>
      </c>
      <c r="B459" s="375" t="s">
        <v>793</v>
      </c>
      <c r="C459" s="317" t="s">
        <v>654</v>
      </c>
      <c r="D459" s="317" t="s">
        <v>655</v>
      </c>
    </row>
    <row r="460" spans="1:4" x14ac:dyDescent="0.3">
      <c r="A460" s="317" t="s">
        <v>792</v>
      </c>
      <c r="B460" s="375" t="s">
        <v>793</v>
      </c>
      <c r="C460" s="317" t="s">
        <v>660</v>
      </c>
      <c r="D460" s="317" t="s">
        <v>661</v>
      </c>
    </row>
    <row r="461" spans="1:4" x14ac:dyDescent="0.3">
      <c r="A461" s="317" t="s">
        <v>792</v>
      </c>
      <c r="B461" s="375" t="s">
        <v>793</v>
      </c>
      <c r="C461" s="317" t="s">
        <v>711</v>
      </c>
      <c r="D461" s="317" t="s">
        <v>712</v>
      </c>
    </row>
    <row r="462" spans="1:4" x14ac:dyDescent="0.3">
      <c r="A462" s="317" t="s">
        <v>792</v>
      </c>
      <c r="B462" s="375" t="s">
        <v>793</v>
      </c>
      <c r="C462" s="317" t="s">
        <v>713</v>
      </c>
      <c r="D462" s="317" t="s">
        <v>714</v>
      </c>
    </row>
    <row r="463" spans="1:4" x14ac:dyDescent="0.3">
      <c r="A463" s="317" t="s">
        <v>792</v>
      </c>
      <c r="B463" s="375" t="s">
        <v>793</v>
      </c>
      <c r="C463" s="317" t="s">
        <v>663</v>
      </c>
      <c r="D463" s="317" t="s">
        <v>664</v>
      </c>
    </row>
    <row r="464" spans="1:4" x14ac:dyDescent="0.3">
      <c r="A464" s="317" t="s">
        <v>792</v>
      </c>
      <c r="B464" s="375" t="s">
        <v>793</v>
      </c>
      <c r="C464" s="317" t="s">
        <v>665</v>
      </c>
      <c r="D464" s="317" t="s">
        <v>666</v>
      </c>
    </row>
    <row r="465" spans="1:4" x14ac:dyDescent="0.3">
      <c r="A465" s="317" t="s">
        <v>796</v>
      </c>
      <c r="B465" s="374" t="s">
        <v>797</v>
      </c>
      <c r="C465" s="317" t="s">
        <v>669</v>
      </c>
      <c r="D465" s="317" t="s">
        <v>670</v>
      </c>
    </row>
    <row r="466" spans="1:4" x14ac:dyDescent="0.3">
      <c r="A466" s="317" t="s">
        <v>796</v>
      </c>
      <c r="B466" s="374" t="s">
        <v>797</v>
      </c>
      <c r="C466" s="317" t="s">
        <v>644</v>
      </c>
      <c r="D466" s="317" t="s">
        <v>645</v>
      </c>
    </row>
    <row r="467" spans="1:4" x14ac:dyDescent="0.3">
      <c r="A467" s="317" t="s">
        <v>796</v>
      </c>
      <c r="B467" s="374" t="s">
        <v>797</v>
      </c>
      <c r="C467" s="317" t="s">
        <v>646</v>
      </c>
      <c r="D467" s="317" t="s">
        <v>647</v>
      </c>
    </row>
    <row r="468" spans="1:4" x14ac:dyDescent="0.3">
      <c r="A468" s="317" t="s">
        <v>796</v>
      </c>
      <c r="B468" s="374" t="s">
        <v>797</v>
      </c>
      <c r="C468" s="317" t="s">
        <v>650</v>
      </c>
      <c r="D468" s="317" t="s">
        <v>651</v>
      </c>
    </row>
    <row r="469" spans="1:4" x14ac:dyDescent="0.3">
      <c r="A469" s="317" t="s">
        <v>796</v>
      </c>
      <c r="B469" s="374" t="s">
        <v>797</v>
      </c>
      <c r="C469" s="317" t="s">
        <v>729</v>
      </c>
      <c r="D469" s="317" t="s">
        <v>730</v>
      </c>
    </row>
    <row r="470" spans="1:4" x14ac:dyDescent="0.3">
      <c r="A470" s="317" t="s">
        <v>796</v>
      </c>
      <c r="B470" s="374" t="s">
        <v>797</v>
      </c>
      <c r="C470" s="317" t="s">
        <v>675</v>
      </c>
      <c r="D470" s="317" t="s">
        <v>676</v>
      </c>
    </row>
    <row r="471" spans="1:4" x14ac:dyDescent="0.3">
      <c r="A471" s="317" t="s">
        <v>796</v>
      </c>
      <c r="B471" s="374" t="s">
        <v>797</v>
      </c>
      <c r="C471" s="317" t="s">
        <v>654</v>
      </c>
      <c r="D471" s="317" t="s">
        <v>655</v>
      </c>
    </row>
    <row r="472" spans="1:4" x14ac:dyDescent="0.3">
      <c r="A472" s="317" t="s">
        <v>796</v>
      </c>
      <c r="B472" s="374" t="s">
        <v>797</v>
      </c>
      <c r="C472" s="317" t="s">
        <v>656</v>
      </c>
      <c r="D472" s="317" t="s">
        <v>657</v>
      </c>
    </row>
    <row r="473" spans="1:4" x14ac:dyDescent="0.3">
      <c r="A473" s="317" t="s">
        <v>796</v>
      </c>
      <c r="B473" s="374" t="s">
        <v>797</v>
      </c>
      <c r="C473" s="317" t="s">
        <v>677</v>
      </c>
      <c r="D473" s="317" t="s">
        <v>678</v>
      </c>
    </row>
    <row r="474" spans="1:4" x14ac:dyDescent="0.3">
      <c r="A474" s="317" t="s">
        <v>796</v>
      </c>
      <c r="B474" s="374" t="s">
        <v>797</v>
      </c>
      <c r="C474" s="317" t="s">
        <v>658</v>
      </c>
      <c r="D474" s="317" t="s">
        <v>659</v>
      </c>
    </row>
    <row r="475" spans="1:4" x14ac:dyDescent="0.3">
      <c r="A475" s="317" t="s">
        <v>796</v>
      </c>
      <c r="B475" s="374" t="s">
        <v>797</v>
      </c>
      <c r="C475" s="317" t="s">
        <v>679</v>
      </c>
      <c r="D475" s="317" t="s">
        <v>680</v>
      </c>
    </row>
    <row r="476" spans="1:4" x14ac:dyDescent="0.3">
      <c r="A476" s="317" t="s">
        <v>796</v>
      </c>
      <c r="B476" s="375" t="s">
        <v>797</v>
      </c>
      <c r="C476" s="317" t="s">
        <v>660</v>
      </c>
      <c r="D476" s="317" t="s">
        <v>661</v>
      </c>
    </row>
    <row r="477" spans="1:4" x14ac:dyDescent="0.3">
      <c r="A477" s="317" t="s">
        <v>796</v>
      </c>
      <c r="B477" s="375" t="s">
        <v>797</v>
      </c>
      <c r="C477" s="317" t="s">
        <v>721</v>
      </c>
      <c r="D477" s="317" t="s">
        <v>722</v>
      </c>
    </row>
    <row r="478" spans="1:4" x14ac:dyDescent="0.3">
      <c r="A478" s="317" t="s">
        <v>796</v>
      </c>
      <c r="B478" s="375" t="s">
        <v>797</v>
      </c>
      <c r="C478" s="317" t="s">
        <v>662</v>
      </c>
      <c r="D478" s="317" t="s">
        <v>397</v>
      </c>
    </row>
    <row r="479" spans="1:4" x14ac:dyDescent="0.3">
      <c r="A479" s="317" t="s">
        <v>796</v>
      </c>
      <c r="B479" s="375" t="s">
        <v>797</v>
      </c>
      <c r="C479" s="317" t="s">
        <v>663</v>
      </c>
      <c r="D479" s="317" t="s">
        <v>664</v>
      </c>
    </row>
    <row r="480" spans="1:4" x14ac:dyDescent="0.3">
      <c r="A480" s="317" t="s">
        <v>796</v>
      </c>
      <c r="B480" s="375" t="s">
        <v>797</v>
      </c>
      <c r="C480" s="317" t="s">
        <v>665</v>
      </c>
      <c r="D480" s="317" t="s">
        <v>666</v>
      </c>
    </row>
    <row r="481" spans="1:4" x14ac:dyDescent="0.3">
      <c r="A481" s="317" t="s">
        <v>798</v>
      </c>
      <c r="B481" s="375" t="s">
        <v>799</v>
      </c>
      <c r="C481" s="317" t="s">
        <v>644</v>
      </c>
      <c r="D481" s="317" t="s">
        <v>645</v>
      </c>
    </row>
    <row r="482" spans="1:4" x14ac:dyDescent="0.3">
      <c r="A482" s="317" t="s">
        <v>798</v>
      </c>
      <c r="B482" s="375" t="s">
        <v>799</v>
      </c>
      <c r="C482" s="317" t="s">
        <v>646</v>
      </c>
      <c r="D482" s="317" t="s">
        <v>647</v>
      </c>
    </row>
    <row r="483" spans="1:4" x14ac:dyDescent="0.3">
      <c r="A483" s="317" t="s">
        <v>798</v>
      </c>
      <c r="B483" s="375" t="s">
        <v>799</v>
      </c>
      <c r="C483" s="317" t="s">
        <v>652</v>
      </c>
      <c r="D483" s="317" t="s">
        <v>653</v>
      </c>
    </row>
    <row r="484" spans="1:4" x14ac:dyDescent="0.3">
      <c r="A484" s="317" t="s">
        <v>798</v>
      </c>
      <c r="B484" s="375" t="s">
        <v>799</v>
      </c>
      <c r="C484" s="317" t="s">
        <v>660</v>
      </c>
      <c r="D484" s="317" t="s">
        <v>661</v>
      </c>
    </row>
    <row r="485" spans="1:4" x14ac:dyDescent="0.3">
      <c r="A485" s="317" t="s">
        <v>798</v>
      </c>
      <c r="B485" s="375" t="s">
        <v>799</v>
      </c>
      <c r="C485" s="317" t="s">
        <v>709</v>
      </c>
      <c r="D485" s="317" t="s">
        <v>710</v>
      </c>
    </row>
    <row r="486" spans="1:4" x14ac:dyDescent="0.3">
      <c r="A486" s="317" t="s">
        <v>798</v>
      </c>
      <c r="B486" s="375" t="s">
        <v>799</v>
      </c>
      <c r="C486" s="317" t="s">
        <v>721</v>
      </c>
      <c r="D486" s="317" t="s">
        <v>722</v>
      </c>
    </row>
    <row r="487" spans="1:4" x14ac:dyDescent="0.3">
      <c r="A487" s="317" t="s">
        <v>798</v>
      </c>
      <c r="B487" s="375" t="s">
        <v>799</v>
      </c>
      <c r="C487" s="317" t="s">
        <v>662</v>
      </c>
      <c r="D487" s="317" t="s">
        <v>397</v>
      </c>
    </row>
    <row r="488" spans="1:4" x14ac:dyDescent="0.3">
      <c r="A488" s="317" t="s">
        <v>798</v>
      </c>
      <c r="B488" s="375" t="s">
        <v>799</v>
      </c>
      <c r="C488" s="317" t="s">
        <v>663</v>
      </c>
      <c r="D488" s="317" t="s">
        <v>664</v>
      </c>
    </row>
    <row r="489" spans="1:4" x14ac:dyDescent="0.3">
      <c r="A489" s="317" t="s">
        <v>798</v>
      </c>
      <c r="B489" s="375" t="s">
        <v>799</v>
      </c>
      <c r="C489" s="317" t="s">
        <v>665</v>
      </c>
      <c r="D489" s="317" t="s">
        <v>666</v>
      </c>
    </row>
    <row r="490" spans="1:4" x14ac:dyDescent="0.3">
      <c r="A490" s="317" t="s">
        <v>800</v>
      </c>
      <c r="B490" s="375" t="s">
        <v>801</v>
      </c>
      <c r="C490" s="317" t="s">
        <v>689</v>
      </c>
      <c r="D490" s="317" t="s">
        <v>690</v>
      </c>
    </row>
    <row r="491" spans="1:4" x14ac:dyDescent="0.3">
      <c r="A491" s="317" t="s">
        <v>800</v>
      </c>
      <c r="B491" s="375" t="s">
        <v>801</v>
      </c>
      <c r="C491" s="317" t="s">
        <v>644</v>
      </c>
      <c r="D491" s="317" t="s">
        <v>645</v>
      </c>
    </row>
    <row r="492" spans="1:4" x14ac:dyDescent="0.3">
      <c r="A492" s="317" t="s">
        <v>800</v>
      </c>
      <c r="B492" s="375" t="s">
        <v>801</v>
      </c>
      <c r="C492" s="317" t="s">
        <v>646</v>
      </c>
      <c r="D492" s="317" t="s">
        <v>647</v>
      </c>
    </row>
    <row r="493" spans="1:4" x14ac:dyDescent="0.3">
      <c r="A493" s="317" t="s">
        <v>800</v>
      </c>
      <c r="B493" s="375" t="s">
        <v>801</v>
      </c>
      <c r="C493" s="317" t="s">
        <v>648</v>
      </c>
      <c r="D493" s="317" t="s">
        <v>649</v>
      </c>
    </row>
    <row r="494" spans="1:4" x14ac:dyDescent="0.3">
      <c r="A494" s="317" t="s">
        <v>800</v>
      </c>
      <c r="B494" s="375" t="s">
        <v>801</v>
      </c>
      <c r="C494" s="317" t="s">
        <v>650</v>
      </c>
      <c r="D494" s="317" t="s">
        <v>651</v>
      </c>
    </row>
    <row r="495" spans="1:4" x14ac:dyDescent="0.3">
      <c r="A495" s="317" t="s">
        <v>800</v>
      </c>
      <c r="B495" s="375" t="s">
        <v>801</v>
      </c>
      <c r="C495" s="317" t="s">
        <v>729</v>
      </c>
      <c r="D495" s="317" t="s">
        <v>730</v>
      </c>
    </row>
    <row r="496" spans="1:4" x14ac:dyDescent="0.3">
      <c r="A496" s="317" t="s">
        <v>800</v>
      </c>
      <c r="B496" s="375" t="s">
        <v>801</v>
      </c>
      <c r="C496" s="317" t="s">
        <v>654</v>
      </c>
      <c r="D496" s="317" t="s">
        <v>655</v>
      </c>
    </row>
    <row r="497" spans="1:4" x14ac:dyDescent="0.3">
      <c r="A497" s="317" t="s">
        <v>800</v>
      </c>
      <c r="B497" s="375" t="s">
        <v>801</v>
      </c>
      <c r="C497" s="317" t="s">
        <v>677</v>
      </c>
      <c r="D497" s="317" t="s">
        <v>678</v>
      </c>
    </row>
    <row r="498" spans="1:4" x14ac:dyDescent="0.3">
      <c r="A498" s="317" t="s">
        <v>800</v>
      </c>
      <c r="B498" s="375" t="s">
        <v>801</v>
      </c>
      <c r="C498" s="317" t="s">
        <v>658</v>
      </c>
      <c r="D498" s="317" t="s">
        <v>659</v>
      </c>
    </row>
    <row r="499" spans="1:4" x14ac:dyDescent="0.3">
      <c r="A499" s="317" t="s">
        <v>800</v>
      </c>
      <c r="B499" s="375" t="s">
        <v>801</v>
      </c>
      <c r="C499" s="317" t="s">
        <v>660</v>
      </c>
      <c r="D499" s="317" t="s">
        <v>661</v>
      </c>
    </row>
    <row r="500" spans="1:4" x14ac:dyDescent="0.3">
      <c r="A500" s="317" t="s">
        <v>800</v>
      </c>
      <c r="B500" s="375" t="s">
        <v>801</v>
      </c>
      <c r="C500" s="317" t="s">
        <v>709</v>
      </c>
      <c r="D500" s="317" t="s">
        <v>710</v>
      </c>
    </row>
    <row r="501" spans="1:4" x14ac:dyDescent="0.3">
      <c r="A501" s="317" t="s">
        <v>800</v>
      </c>
      <c r="B501" s="375" t="s">
        <v>801</v>
      </c>
      <c r="C501" s="317" t="s">
        <v>683</v>
      </c>
      <c r="D501" s="317" t="s">
        <v>684</v>
      </c>
    </row>
    <row r="502" spans="1:4" x14ac:dyDescent="0.3">
      <c r="A502" s="317" t="s">
        <v>800</v>
      </c>
      <c r="B502" s="375" t="s">
        <v>801</v>
      </c>
      <c r="C502" s="317" t="s">
        <v>715</v>
      </c>
      <c r="D502" s="317" t="s">
        <v>716</v>
      </c>
    </row>
    <row r="503" spans="1:4" x14ac:dyDescent="0.3">
      <c r="A503" s="317" t="s">
        <v>800</v>
      </c>
      <c r="B503" s="375" t="s">
        <v>801</v>
      </c>
      <c r="C503" s="317" t="s">
        <v>717</v>
      </c>
      <c r="D503" t="s">
        <v>718</v>
      </c>
    </row>
    <row r="504" spans="1:4" x14ac:dyDescent="0.3">
      <c r="A504" s="317" t="s">
        <v>800</v>
      </c>
      <c r="B504" s="375" t="s">
        <v>801</v>
      </c>
      <c r="C504" s="317" t="s">
        <v>721</v>
      </c>
      <c r="D504" s="317" t="s">
        <v>722</v>
      </c>
    </row>
    <row r="505" spans="1:4" x14ac:dyDescent="0.3">
      <c r="A505" s="317" t="s">
        <v>800</v>
      </c>
      <c r="B505" s="375" t="s">
        <v>801</v>
      </c>
      <c r="C505" s="317" t="s">
        <v>662</v>
      </c>
      <c r="D505" s="317" t="s">
        <v>397</v>
      </c>
    </row>
    <row r="506" spans="1:4" x14ac:dyDescent="0.3">
      <c r="A506" s="317" t="s">
        <v>800</v>
      </c>
      <c r="B506" s="375" t="s">
        <v>801</v>
      </c>
      <c r="C506" s="317" t="s">
        <v>663</v>
      </c>
      <c r="D506" s="317" t="s">
        <v>664</v>
      </c>
    </row>
    <row r="507" spans="1:4" x14ac:dyDescent="0.3">
      <c r="A507" s="317" t="s">
        <v>800</v>
      </c>
      <c r="B507" s="375" t="s">
        <v>801</v>
      </c>
      <c r="C507" s="317" t="s">
        <v>665</v>
      </c>
      <c r="D507" s="317" t="s">
        <v>666</v>
      </c>
    </row>
    <row r="508" spans="1:4" x14ac:dyDescent="0.3">
      <c r="A508" s="317" t="s">
        <v>802</v>
      </c>
      <c r="B508" s="375" t="s">
        <v>803</v>
      </c>
      <c r="C508" s="317" t="s">
        <v>689</v>
      </c>
      <c r="D508" s="317" t="s">
        <v>690</v>
      </c>
    </row>
    <row r="509" spans="1:4" x14ac:dyDescent="0.3">
      <c r="A509" s="317" t="s">
        <v>802</v>
      </c>
      <c r="B509" s="375" t="s">
        <v>803</v>
      </c>
      <c r="C509" s="317" t="s">
        <v>644</v>
      </c>
      <c r="D509" s="317" t="s">
        <v>645</v>
      </c>
    </row>
    <row r="510" spans="1:4" x14ac:dyDescent="0.3">
      <c r="A510" s="317" t="s">
        <v>802</v>
      </c>
      <c r="B510" s="375" t="s">
        <v>803</v>
      </c>
      <c r="C510" s="317" t="s">
        <v>648</v>
      </c>
      <c r="D510" s="317" t="s">
        <v>649</v>
      </c>
    </row>
    <row r="511" spans="1:4" x14ac:dyDescent="0.3">
      <c r="A511" s="317" t="s">
        <v>802</v>
      </c>
      <c r="B511" s="375" t="s">
        <v>803</v>
      </c>
      <c r="C511" s="317" t="s">
        <v>650</v>
      </c>
      <c r="D511" s="317" t="s">
        <v>651</v>
      </c>
    </row>
    <row r="512" spans="1:4" x14ac:dyDescent="0.3">
      <c r="A512" s="317" t="s">
        <v>802</v>
      </c>
      <c r="B512" s="375" t="s">
        <v>803</v>
      </c>
      <c r="C512" s="317" t="s">
        <v>729</v>
      </c>
      <c r="D512" s="317" t="s">
        <v>730</v>
      </c>
    </row>
    <row r="513" spans="1:4" x14ac:dyDescent="0.3">
      <c r="A513" s="317" t="s">
        <v>802</v>
      </c>
      <c r="B513" s="375" t="s">
        <v>803</v>
      </c>
      <c r="C513" s="317" t="s">
        <v>654</v>
      </c>
      <c r="D513" s="317" t="s">
        <v>655</v>
      </c>
    </row>
    <row r="514" spans="1:4" x14ac:dyDescent="0.3">
      <c r="A514" s="317" t="s">
        <v>802</v>
      </c>
      <c r="B514" s="375" t="s">
        <v>803</v>
      </c>
      <c r="C514" s="317" t="s">
        <v>656</v>
      </c>
      <c r="D514" s="317" t="s">
        <v>657</v>
      </c>
    </row>
    <row r="515" spans="1:4" x14ac:dyDescent="0.3">
      <c r="A515" s="317" t="s">
        <v>802</v>
      </c>
      <c r="B515" s="375" t="s">
        <v>803</v>
      </c>
      <c r="C515" s="317" t="s">
        <v>677</v>
      </c>
      <c r="D515" s="317" t="s">
        <v>678</v>
      </c>
    </row>
    <row r="516" spans="1:4" x14ac:dyDescent="0.3">
      <c r="A516" s="317" t="s">
        <v>802</v>
      </c>
      <c r="B516" s="375" t="s">
        <v>803</v>
      </c>
      <c r="C516" s="317" t="s">
        <v>658</v>
      </c>
      <c r="D516" s="317" t="s">
        <v>659</v>
      </c>
    </row>
    <row r="517" spans="1:4" x14ac:dyDescent="0.3">
      <c r="A517" s="317" t="s">
        <v>802</v>
      </c>
      <c r="B517" s="375" t="s">
        <v>803</v>
      </c>
      <c r="C517" s="317" t="s">
        <v>679</v>
      </c>
      <c r="D517" s="317" t="s">
        <v>680</v>
      </c>
    </row>
    <row r="518" spans="1:4" x14ac:dyDescent="0.3">
      <c r="A518" s="317" t="s">
        <v>802</v>
      </c>
      <c r="B518" s="375" t="s">
        <v>803</v>
      </c>
      <c r="C518" s="317" t="s">
        <v>660</v>
      </c>
      <c r="D518" s="317" t="s">
        <v>661</v>
      </c>
    </row>
    <row r="519" spans="1:4" x14ac:dyDescent="0.3">
      <c r="A519" s="317" t="s">
        <v>802</v>
      </c>
      <c r="B519" s="375" t="s">
        <v>803</v>
      </c>
      <c r="C519" s="317" t="s">
        <v>709</v>
      </c>
      <c r="D519" s="317" t="s">
        <v>710</v>
      </c>
    </row>
    <row r="520" spans="1:4" x14ac:dyDescent="0.3">
      <c r="A520" s="317" t="s">
        <v>802</v>
      </c>
      <c r="B520" s="375" t="s">
        <v>803</v>
      </c>
      <c r="C520" s="317" t="s">
        <v>683</v>
      </c>
      <c r="D520" s="317" t="s">
        <v>684</v>
      </c>
    </row>
    <row r="521" spans="1:4" x14ac:dyDescent="0.3">
      <c r="A521" s="317" t="s">
        <v>802</v>
      </c>
      <c r="B521" s="375" t="s">
        <v>803</v>
      </c>
      <c r="C521" s="317" t="s">
        <v>778</v>
      </c>
      <c r="D521" t="s">
        <v>779</v>
      </c>
    </row>
    <row r="522" spans="1:4" x14ac:dyDescent="0.3">
      <c r="A522" s="317" t="s">
        <v>802</v>
      </c>
      <c r="B522" s="375" t="s">
        <v>803</v>
      </c>
      <c r="C522" s="317" t="s">
        <v>721</v>
      </c>
      <c r="D522" s="317" t="s">
        <v>722</v>
      </c>
    </row>
    <row r="523" spans="1:4" x14ac:dyDescent="0.3">
      <c r="A523" s="317" t="s">
        <v>802</v>
      </c>
      <c r="B523" s="375" t="s">
        <v>803</v>
      </c>
      <c r="C523" s="317" t="s">
        <v>662</v>
      </c>
      <c r="D523" s="317" t="s">
        <v>397</v>
      </c>
    </row>
    <row r="524" spans="1:4" x14ac:dyDescent="0.3">
      <c r="A524" s="317" t="s">
        <v>802</v>
      </c>
      <c r="B524" s="375" t="s">
        <v>803</v>
      </c>
      <c r="C524" s="317" t="s">
        <v>663</v>
      </c>
      <c r="D524" s="317" t="s">
        <v>664</v>
      </c>
    </row>
    <row r="525" spans="1:4" x14ac:dyDescent="0.3">
      <c r="A525" s="317" t="s">
        <v>802</v>
      </c>
      <c r="B525" s="375" t="s">
        <v>803</v>
      </c>
      <c r="C525" s="317" t="s">
        <v>665</v>
      </c>
      <c r="D525" s="317" t="s">
        <v>666</v>
      </c>
    </row>
    <row r="526" spans="1:4" x14ac:dyDescent="0.3">
      <c r="A526" s="317" t="s">
        <v>804</v>
      </c>
      <c r="B526" s="375" t="s">
        <v>805</v>
      </c>
      <c r="C526" s="317" t="s">
        <v>689</v>
      </c>
      <c r="D526" s="317" t="s">
        <v>690</v>
      </c>
    </row>
    <row r="527" spans="1:4" x14ac:dyDescent="0.3">
      <c r="A527" s="317" t="s">
        <v>804</v>
      </c>
      <c r="B527" s="375" t="s">
        <v>805</v>
      </c>
      <c r="C527" s="317" t="s">
        <v>644</v>
      </c>
      <c r="D527" s="317" t="s">
        <v>645</v>
      </c>
    </row>
    <row r="528" spans="1:4" x14ac:dyDescent="0.3">
      <c r="A528" s="317" t="s">
        <v>804</v>
      </c>
      <c r="B528" s="375" t="s">
        <v>805</v>
      </c>
      <c r="C528" s="317" t="s">
        <v>646</v>
      </c>
      <c r="D528" s="317" t="s">
        <v>647</v>
      </c>
    </row>
    <row r="529" spans="1:4" x14ac:dyDescent="0.3">
      <c r="A529" s="317" t="s">
        <v>804</v>
      </c>
      <c r="B529" s="375" t="s">
        <v>805</v>
      </c>
      <c r="C529" s="317" t="s">
        <v>648</v>
      </c>
      <c r="D529" s="317" t="s">
        <v>649</v>
      </c>
    </row>
    <row r="530" spans="1:4" x14ac:dyDescent="0.3">
      <c r="A530" s="317" t="s">
        <v>804</v>
      </c>
      <c r="B530" s="375" t="s">
        <v>805</v>
      </c>
      <c r="C530" s="317" t="s">
        <v>650</v>
      </c>
      <c r="D530" s="317" t="s">
        <v>651</v>
      </c>
    </row>
    <row r="531" spans="1:4" x14ac:dyDescent="0.3">
      <c r="A531" s="317" t="s">
        <v>804</v>
      </c>
      <c r="B531" s="375" t="s">
        <v>805</v>
      </c>
      <c r="C531" s="317" t="s">
        <v>729</v>
      </c>
      <c r="D531" s="317" t="s">
        <v>730</v>
      </c>
    </row>
    <row r="532" spans="1:4" x14ac:dyDescent="0.3">
      <c r="A532" s="317" t="s">
        <v>804</v>
      </c>
      <c r="B532" s="374" t="s">
        <v>805</v>
      </c>
      <c r="C532" s="317" t="s">
        <v>654</v>
      </c>
      <c r="D532" s="317" t="s">
        <v>655</v>
      </c>
    </row>
    <row r="533" spans="1:4" x14ac:dyDescent="0.3">
      <c r="A533" s="317" t="s">
        <v>804</v>
      </c>
      <c r="B533" s="374" t="s">
        <v>805</v>
      </c>
      <c r="C533" s="317" t="s">
        <v>677</v>
      </c>
      <c r="D533" s="317" t="s">
        <v>678</v>
      </c>
    </row>
    <row r="534" spans="1:4" x14ac:dyDescent="0.3">
      <c r="A534" s="317" t="s">
        <v>804</v>
      </c>
      <c r="B534" s="374" t="s">
        <v>805</v>
      </c>
      <c r="C534" s="317" t="s">
        <v>658</v>
      </c>
      <c r="D534" s="317" t="s">
        <v>659</v>
      </c>
    </row>
    <row r="535" spans="1:4" x14ac:dyDescent="0.3">
      <c r="A535" s="317" t="s">
        <v>804</v>
      </c>
      <c r="B535" s="374" t="s">
        <v>805</v>
      </c>
      <c r="C535" s="317" t="s">
        <v>660</v>
      </c>
      <c r="D535" s="317" t="s">
        <v>661</v>
      </c>
    </row>
    <row r="536" spans="1:4" x14ac:dyDescent="0.3">
      <c r="A536" s="317" t="s">
        <v>804</v>
      </c>
      <c r="B536" s="374" t="s">
        <v>805</v>
      </c>
      <c r="C536" s="317" t="s">
        <v>709</v>
      </c>
      <c r="D536" s="317" t="s">
        <v>710</v>
      </c>
    </row>
    <row r="537" spans="1:4" x14ac:dyDescent="0.3">
      <c r="A537" s="317" t="s">
        <v>804</v>
      </c>
      <c r="B537" s="374" t="s">
        <v>805</v>
      </c>
      <c r="C537" s="317" t="s">
        <v>683</v>
      </c>
      <c r="D537" s="317" t="s">
        <v>684</v>
      </c>
    </row>
    <row r="538" spans="1:4" x14ac:dyDescent="0.3">
      <c r="A538" s="317" t="s">
        <v>804</v>
      </c>
      <c r="B538" s="374" t="s">
        <v>805</v>
      </c>
      <c r="C538" s="317" t="s">
        <v>715</v>
      </c>
      <c r="D538" s="317" t="s">
        <v>716</v>
      </c>
    </row>
    <row r="539" spans="1:4" x14ac:dyDescent="0.3">
      <c r="A539" s="317" t="s">
        <v>804</v>
      </c>
      <c r="B539" s="374" t="s">
        <v>805</v>
      </c>
      <c r="C539" s="317" t="s">
        <v>717</v>
      </c>
      <c r="D539" t="s">
        <v>718</v>
      </c>
    </row>
    <row r="540" spans="1:4" x14ac:dyDescent="0.3">
      <c r="A540" s="317" t="s">
        <v>804</v>
      </c>
      <c r="B540" s="374" t="s">
        <v>805</v>
      </c>
      <c r="C540" s="317" t="s">
        <v>721</v>
      </c>
      <c r="D540" s="317" t="s">
        <v>722</v>
      </c>
    </row>
    <row r="541" spans="1:4" x14ac:dyDescent="0.3">
      <c r="A541" s="317" t="s">
        <v>804</v>
      </c>
      <c r="B541" s="374" t="s">
        <v>805</v>
      </c>
      <c r="C541" s="317" t="s">
        <v>662</v>
      </c>
      <c r="D541" s="317" t="s">
        <v>397</v>
      </c>
    </row>
    <row r="542" spans="1:4" x14ac:dyDescent="0.3">
      <c r="A542" s="317" t="s">
        <v>804</v>
      </c>
      <c r="B542" s="374" t="s">
        <v>805</v>
      </c>
      <c r="C542" s="317" t="s">
        <v>663</v>
      </c>
      <c r="D542" s="317" t="s">
        <v>664</v>
      </c>
    </row>
    <row r="543" spans="1:4" x14ac:dyDescent="0.3">
      <c r="A543" s="317" t="s">
        <v>804</v>
      </c>
      <c r="B543" s="374" t="s">
        <v>805</v>
      </c>
      <c r="C543" s="317" t="s">
        <v>665</v>
      </c>
      <c r="D543" s="317" t="s">
        <v>666</v>
      </c>
    </row>
    <row r="544" spans="1:4" x14ac:dyDescent="0.3">
      <c r="A544" s="317" t="s">
        <v>806</v>
      </c>
      <c r="B544" s="374" t="s">
        <v>807</v>
      </c>
      <c r="C544" s="317" t="s">
        <v>648</v>
      </c>
      <c r="D544" s="317" t="s">
        <v>649</v>
      </c>
    </row>
    <row r="545" spans="1:4" x14ac:dyDescent="0.3">
      <c r="A545" s="317" t="s">
        <v>806</v>
      </c>
      <c r="B545" s="374" t="s">
        <v>807</v>
      </c>
      <c r="C545" s="317" t="s">
        <v>701</v>
      </c>
      <c r="D545" t="s">
        <v>702</v>
      </c>
    </row>
    <row r="546" spans="1:4" x14ac:dyDescent="0.3">
      <c r="A546" s="317" t="s">
        <v>806</v>
      </c>
      <c r="B546" s="374" t="s">
        <v>807</v>
      </c>
      <c r="C546" s="317" t="s">
        <v>671</v>
      </c>
      <c r="D546" s="317" t="s">
        <v>672</v>
      </c>
    </row>
    <row r="547" spans="1:4" x14ac:dyDescent="0.3">
      <c r="A547" s="317" t="s">
        <v>806</v>
      </c>
      <c r="B547" s="374" t="s">
        <v>807</v>
      </c>
      <c r="C547" s="317" t="s">
        <v>673</v>
      </c>
      <c r="D547" s="317" t="s">
        <v>674</v>
      </c>
    </row>
    <row r="548" spans="1:4" x14ac:dyDescent="0.3">
      <c r="A548" s="317" t="s">
        <v>806</v>
      </c>
      <c r="B548" s="374" t="s">
        <v>807</v>
      </c>
      <c r="C548" s="317" t="s">
        <v>656</v>
      </c>
      <c r="D548" s="317" t="s">
        <v>657</v>
      </c>
    </row>
    <row r="549" spans="1:4" x14ac:dyDescent="0.3">
      <c r="A549" s="317" t="s">
        <v>806</v>
      </c>
      <c r="B549" s="374" t="s">
        <v>807</v>
      </c>
      <c r="C549" s="317" t="s">
        <v>677</v>
      </c>
      <c r="D549" s="317" t="s">
        <v>678</v>
      </c>
    </row>
    <row r="550" spans="1:4" x14ac:dyDescent="0.3">
      <c r="A550" s="317" t="s">
        <v>806</v>
      </c>
      <c r="B550" s="374" t="s">
        <v>807</v>
      </c>
      <c r="C550" s="317" t="s">
        <v>658</v>
      </c>
      <c r="D550" s="317" t="s">
        <v>659</v>
      </c>
    </row>
    <row r="551" spans="1:4" x14ac:dyDescent="0.3">
      <c r="A551" s="317" t="s">
        <v>806</v>
      </c>
      <c r="B551" s="374" t="s">
        <v>807</v>
      </c>
      <c r="C551" s="317" t="s">
        <v>679</v>
      </c>
      <c r="D551" s="317" t="s">
        <v>680</v>
      </c>
    </row>
    <row r="552" spans="1:4" x14ac:dyDescent="0.3">
      <c r="A552" s="317" t="s">
        <v>806</v>
      </c>
      <c r="B552" s="374" t="s">
        <v>807</v>
      </c>
      <c r="C552" s="317" t="s">
        <v>660</v>
      </c>
      <c r="D552" s="317" t="s">
        <v>661</v>
      </c>
    </row>
    <row r="553" spans="1:4" x14ac:dyDescent="0.3">
      <c r="A553" s="317" t="s">
        <v>806</v>
      </c>
      <c r="B553" s="374" t="s">
        <v>807</v>
      </c>
      <c r="C553" s="317" t="s">
        <v>681</v>
      </c>
      <c r="D553" s="317" t="s">
        <v>682</v>
      </c>
    </row>
    <row r="554" spans="1:4" x14ac:dyDescent="0.3">
      <c r="A554" s="317" t="s">
        <v>806</v>
      </c>
      <c r="B554" s="375" t="s">
        <v>807</v>
      </c>
      <c r="C554" s="317" t="s">
        <v>663</v>
      </c>
      <c r="D554" s="317" t="s">
        <v>664</v>
      </c>
    </row>
    <row r="555" spans="1:4" x14ac:dyDescent="0.3">
      <c r="A555" s="317" t="s">
        <v>806</v>
      </c>
      <c r="B555" s="375" t="s">
        <v>807</v>
      </c>
      <c r="C555" s="317" t="s">
        <v>665</v>
      </c>
      <c r="D555" s="317" t="s">
        <v>666</v>
      </c>
    </row>
    <row r="556" spans="1:4" x14ac:dyDescent="0.3">
      <c r="A556" s="317" t="s">
        <v>808</v>
      </c>
      <c r="B556" s="374" t="s">
        <v>809</v>
      </c>
      <c r="C556" s="317" t="s">
        <v>669</v>
      </c>
      <c r="D556" s="317" t="s">
        <v>670</v>
      </c>
    </row>
    <row r="557" spans="1:4" x14ac:dyDescent="0.3">
      <c r="A557" s="317" t="s">
        <v>808</v>
      </c>
      <c r="B557" s="374" t="s">
        <v>809</v>
      </c>
      <c r="C557" s="317" t="s">
        <v>644</v>
      </c>
      <c r="D557" s="317" t="s">
        <v>645</v>
      </c>
    </row>
    <row r="558" spans="1:4" x14ac:dyDescent="0.3">
      <c r="A558" s="317" t="s">
        <v>808</v>
      </c>
      <c r="B558" s="375" t="s">
        <v>809</v>
      </c>
      <c r="C558" s="317" t="s">
        <v>695</v>
      </c>
      <c r="D558" s="317" t="s">
        <v>696</v>
      </c>
    </row>
    <row r="559" spans="1:4" x14ac:dyDescent="0.3">
      <c r="A559" s="317" t="s">
        <v>808</v>
      </c>
      <c r="B559" s="375" t="s">
        <v>809</v>
      </c>
      <c r="C559" s="317" t="s">
        <v>697</v>
      </c>
      <c r="D559" s="317" t="s">
        <v>698</v>
      </c>
    </row>
    <row r="560" spans="1:4" x14ac:dyDescent="0.3">
      <c r="A560" s="317" t="s">
        <v>808</v>
      </c>
      <c r="B560" s="375" t="s">
        <v>809</v>
      </c>
      <c r="C560" s="317" t="s">
        <v>673</v>
      </c>
      <c r="D560" s="317" t="s">
        <v>674</v>
      </c>
    </row>
    <row r="561" spans="1:4" x14ac:dyDescent="0.3">
      <c r="A561" s="317" t="s">
        <v>808</v>
      </c>
      <c r="B561" s="375" t="s">
        <v>809</v>
      </c>
      <c r="C561" s="317" t="s">
        <v>675</v>
      </c>
      <c r="D561" s="317" t="s">
        <v>676</v>
      </c>
    </row>
    <row r="562" spans="1:4" x14ac:dyDescent="0.3">
      <c r="A562" s="317" t="s">
        <v>808</v>
      </c>
      <c r="B562" s="375" t="s">
        <v>809</v>
      </c>
      <c r="C562" s="317" t="s">
        <v>654</v>
      </c>
      <c r="D562" s="317" t="s">
        <v>655</v>
      </c>
    </row>
    <row r="563" spans="1:4" x14ac:dyDescent="0.3">
      <c r="A563" s="317" t="s">
        <v>808</v>
      </c>
      <c r="B563" s="375" t="s">
        <v>809</v>
      </c>
      <c r="C563" s="317" t="s">
        <v>658</v>
      </c>
      <c r="D563" s="317" t="s">
        <v>659</v>
      </c>
    </row>
    <row r="564" spans="1:4" x14ac:dyDescent="0.3">
      <c r="A564" s="317" t="s">
        <v>808</v>
      </c>
      <c r="B564" s="375" t="s">
        <v>809</v>
      </c>
      <c r="C564" s="317" t="s">
        <v>679</v>
      </c>
      <c r="D564" s="317" t="s">
        <v>680</v>
      </c>
    </row>
    <row r="565" spans="1:4" x14ac:dyDescent="0.3">
      <c r="A565" s="317" t="s">
        <v>808</v>
      </c>
      <c r="B565" s="375" t="s">
        <v>809</v>
      </c>
      <c r="C565" s="317" t="s">
        <v>709</v>
      </c>
      <c r="D565" s="317" t="s">
        <v>710</v>
      </c>
    </row>
    <row r="566" spans="1:4" x14ac:dyDescent="0.3">
      <c r="A566" s="317" t="s">
        <v>808</v>
      </c>
      <c r="B566" s="375" t="s">
        <v>809</v>
      </c>
      <c r="C566" s="317" t="s">
        <v>662</v>
      </c>
      <c r="D566" s="317" t="s">
        <v>397</v>
      </c>
    </row>
    <row r="567" spans="1:4" x14ac:dyDescent="0.3">
      <c r="A567" s="317" t="s">
        <v>808</v>
      </c>
      <c r="B567" s="375" t="s">
        <v>809</v>
      </c>
      <c r="C567" s="317" t="s">
        <v>663</v>
      </c>
      <c r="D567" s="317" t="s">
        <v>664</v>
      </c>
    </row>
    <row r="568" spans="1:4" x14ac:dyDescent="0.3">
      <c r="A568" s="317" t="s">
        <v>808</v>
      </c>
      <c r="B568" s="375" t="s">
        <v>809</v>
      </c>
      <c r="C568" s="317" t="s">
        <v>665</v>
      </c>
      <c r="D568" s="317" t="s">
        <v>666</v>
      </c>
    </row>
    <row r="569" spans="1:4" x14ac:dyDescent="0.3">
      <c r="A569" s="317" t="s">
        <v>810</v>
      </c>
      <c r="B569" s="375" t="s">
        <v>811</v>
      </c>
      <c r="C569" s="317" t="s">
        <v>689</v>
      </c>
      <c r="D569" s="317" t="s">
        <v>690</v>
      </c>
    </row>
    <row r="570" spans="1:4" x14ac:dyDescent="0.3">
      <c r="A570" s="317" t="s">
        <v>810</v>
      </c>
      <c r="B570" s="375" t="s">
        <v>811</v>
      </c>
      <c r="C570" s="317" t="s">
        <v>644</v>
      </c>
      <c r="D570" s="317" t="s">
        <v>645</v>
      </c>
    </row>
    <row r="571" spans="1:4" x14ac:dyDescent="0.3">
      <c r="A571" s="317" t="s">
        <v>810</v>
      </c>
      <c r="B571" s="375" t="s">
        <v>811</v>
      </c>
      <c r="C571" s="317" t="s">
        <v>650</v>
      </c>
      <c r="D571" s="317" t="s">
        <v>651</v>
      </c>
    </row>
    <row r="572" spans="1:4" x14ac:dyDescent="0.3">
      <c r="A572" s="317" t="s">
        <v>810</v>
      </c>
      <c r="B572" s="375" t="s">
        <v>811</v>
      </c>
      <c r="C572" s="317" t="s">
        <v>729</v>
      </c>
      <c r="D572" s="317" t="s">
        <v>730</v>
      </c>
    </row>
    <row r="573" spans="1:4" x14ac:dyDescent="0.3">
      <c r="A573" s="317" t="s">
        <v>810</v>
      </c>
      <c r="B573" s="375" t="s">
        <v>811</v>
      </c>
      <c r="C573" s="317" t="s">
        <v>654</v>
      </c>
      <c r="D573" s="317" t="s">
        <v>655</v>
      </c>
    </row>
    <row r="574" spans="1:4" x14ac:dyDescent="0.3">
      <c r="A574" s="317" t="s">
        <v>810</v>
      </c>
      <c r="B574" s="374" t="s">
        <v>811</v>
      </c>
      <c r="C574" s="317" t="s">
        <v>677</v>
      </c>
      <c r="D574" s="317" t="s">
        <v>678</v>
      </c>
    </row>
    <row r="575" spans="1:4" x14ac:dyDescent="0.3">
      <c r="A575" s="317" t="s">
        <v>810</v>
      </c>
      <c r="B575" s="374" t="s">
        <v>811</v>
      </c>
      <c r="C575" s="317" t="s">
        <v>658</v>
      </c>
      <c r="D575" s="317" t="s">
        <v>659</v>
      </c>
    </row>
    <row r="576" spans="1:4" x14ac:dyDescent="0.3">
      <c r="A576" s="317" t="s">
        <v>810</v>
      </c>
      <c r="B576" s="374" t="s">
        <v>811</v>
      </c>
      <c r="C576" s="317" t="s">
        <v>679</v>
      </c>
      <c r="D576" s="317" t="s">
        <v>680</v>
      </c>
    </row>
    <row r="577" spans="1:4" x14ac:dyDescent="0.3">
      <c r="A577" s="317" t="s">
        <v>810</v>
      </c>
      <c r="B577" s="374" t="s">
        <v>811</v>
      </c>
      <c r="C577" s="317" t="s">
        <v>660</v>
      </c>
      <c r="D577" s="317" t="s">
        <v>661</v>
      </c>
    </row>
    <row r="578" spans="1:4" x14ac:dyDescent="0.3">
      <c r="A578" s="317" t="s">
        <v>810</v>
      </c>
      <c r="B578" s="374" t="s">
        <v>811</v>
      </c>
      <c r="C578" s="317" t="s">
        <v>709</v>
      </c>
      <c r="D578" s="317" t="s">
        <v>710</v>
      </c>
    </row>
    <row r="579" spans="1:4" x14ac:dyDescent="0.3">
      <c r="A579" s="317" t="s">
        <v>810</v>
      </c>
      <c r="B579" s="374" t="s">
        <v>811</v>
      </c>
      <c r="C579" s="317" t="s">
        <v>683</v>
      </c>
      <c r="D579" s="317" t="s">
        <v>684</v>
      </c>
    </row>
    <row r="580" spans="1:4" x14ac:dyDescent="0.3">
      <c r="A580" s="317" t="s">
        <v>810</v>
      </c>
      <c r="B580" s="374" t="s">
        <v>811</v>
      </c>
      <c r="C580" s="317" t="s">
        <v>721</v>
      </c>
      <c r="D580" s="317" t="s">
        <v>722</v>
      </c>
    </row>
    <row r="581" spans="1:4" x14ac:dyDescent="0.3">
      <c r="A581" s="317" t="s">
        <v>810</v>
      </c>
      <c r="B581" s="374" t="s">
        <v>811</v>
      </c>
      <c r="C581" s="317" t="s">
        <v>662</v>
      </c>
      <c r="D581" s="317" t="s">
        <v>397</v>
      </c>
    </row>
    <row r="582" spans="1:4" x14ac:dyDescent="0.3">
      <c r="A582" s="317" t="s">
        <v>810</v>
      </c>
      <c r="B582" s="374" t="s">
        <v>811</v>
      </c>
      <c r="C582" s="317" t="s">
        <v>663</v>
      </c>
      <c r="D582" s="317" t="s">
        <v>664</v>
      </c>
    </row>
    <row r="583" spans="1:4" x14ac:dyDescent="0.3">
      <c r="A583" s="317" t="s">
        <v>810</v>
      </c>
      <c r="B583" s="374" t="s">
        <v>811</v>
      </c>
      <c r="C583" s="317" t="s">
        <v>665</v>
      </c>
      <c r="D583" s="317" t="s">
        <v>666</v>
      </c>
    </row>
    <row r="584" spans="1:4" x14ac:dyDescent="0.3">
      <c r="A584" s="317" t="s">
        <v>812</v>
      </c>
      <c r="B584" s="374" t="s">
        <v>813</v>
      </c>
      <c r="C584" s="317" t="s">
        <v>650</v>
      </c>
      <c r="D584" s="317" t="s">
        <v>651</v>
      </c>
    </row>
    <row r="585" spans="1:4" x14ac:dyDescent="0.3">
      <c r="A585" s="317" t="s">
        <v>812</v>
      </c>
      <c r="B585" s="374" t="s">
        <v>813</v>
      </c>
      <c r="C585" s="317" t="s">
        <v>654</v>
      </c>
      <c r="D585" s="317" t="s">
        <v>655</v>
      </c>
    </row>
    <row r="586" spans="1:4" x14ac:dyDescent="0.3">
      <c r="A586" s="317" t="s">
        <v>812</v>
      </c>
      <c r="B586" s="374" t="s">
        <v>813</v>
      </c>
      <c r="C586" s="317" t="s">
        <v>658</v>
      </c>
      <c r="D586" s="317" t="s">
        <v>659</v>
      </c>
    </row>
    <row r="587" spans="1:4" x14ac:dyDescent="0.3">
      <c r="A587" s="317" t="s">
        <v>812</v>
      </c>
      <c r="B587" s="374" t="s">
        <v>813</v>
      </c>
      <c r="C587" s="317" t="s">
        <v>679</v>
      </c>
      <c r="D587" s="317" t="s">
        <v>680</v>
      </c>
    </row>
    <row r="588" spans="1:4" x14ac:dyDescent="0.3">
      <c r="A588" s="317" t="s">
        <v>812</v>
      </c>
      <c r="B588" s="374" t="s">
        <v>813</v>
      </c>
      <c r="C588" s="317" t="s">
        <v>709</v>
      </c>
      <c r="D588" s="317" t="s">
        <v>710</v>
      </c>
    </row>
    <row r="589" spans="1:4" x14ac:dyDescent="0.3">
      <c r="A589" s="317" t="s">
        <v>812</v>
      </c>
      <c r="B589" s="374" t="s">
        <v>813</v>
      </c>
      <c r="C589" s="317" t="s">
        <v>662</v>
      </c>
      <c r="D589" s="317" t="s">
        <v>397</v>
      </c>
    </row>
    <row r="590" spans="1:4" x14ac:dyDescent="0.3">
      <c r="A590" s="317" t="s">
        <v>812</v>
      </c>
      <c r="B590" s="374" t="s">
        <v>813</v>
      </c>
      <c r="C590" s="317" t="s">
        <v>663</v>
      </c>
      <c r="D590" s="317" t="s">
        <v>664</v>
      </c>
    </row>
    <row r="591" spans="1:4" x14ac:dyDescent="0.3">
      <c r="A591" s="317" t="s">
        <v>812</v>
      </c>
      <c r="B591" s="374" t="s">
        <v>813</v>
      </c>
      <c r="C591" s="317" t="s">
        <v>665</v>
      </c>
      <c r="D591" s="317" t="s">
        <v>666</v>
      </c>
    </row>
    <row r="592" spans="1:4" x14ac:dyDescent="0.3">
      <c r="A592" s="317" t="s">
        <v>814</v>
      </c>
      <c r="B592" s="375" t="s">
        <v>815</v>
      </c>
      <c r="C592" s="317" t="s">
        <v>675</v>
      </c>
      <c r="D592" s="317" t="s">
        <v>676</v>
      </c>
    </row>
    <row r="593" spans="1:4" x14ac:dyDescent="0.3">
      <c r="A593" s="317" t="s">
        <v>814</v>
      </c>
      <c r="B593" s="375" t="s">
        <v>815</v>
      </c>
      <c r="C593" s="317" t="s">
        <v>654</v>
      </c>
      <c r="D593" s="317" t="s">
        <v>655</v>
      </c>
    </row>
    <row r="594" spans="1:4" x14ac:dyDescent="0.3">
      <c r="A594" s="317" t="s">
        <v>814</v>
      </c>
      <c r="B594" s="375" t="s">
        <v>815</v>
      </c>
      <c r="C594" s="317" t="s">
        <v>778</v>
      </c>
      <c r="D594" t="s">
        <v>779</v>
      </c>
    </row>
    <row r="595" spans="1:4" x14ac:dyDescent="0.3">
      <c r="A595" s="317" t="s">
        <v>814</v>
      </c>
      <c r="B595" s="375" t="s">
        <v>815</v>
      </c>
      <c r="C595" s="317" t="s">
        <v>662</v>
      </c>
      <c r="D595" s="317" t="s">
        <v>397</v>
      </c>
    </row>
    <row r="596" spans="1:4" x14ac:dyDescent="0.3">
      <c r="A596" s="317" t="s">
        <v>814</v>
      </c>
      <c r="B596" s="375" t="s">
        <v>815</v>
      </c>
      <c r="C596" s="317" t="s">
        <v>663</v>
      </c>
      <c r="D596" s="317" t="s">
        <v>664</v>
      </c>
    </row>
    <row r="597" spans="1:4" x14ac:dyDescent="0.3">
      <c r="A597" s="317" t="s">
        <v>814</v>
      </c>
      <c r="B597" s="375" t="s">
        <v>815</v>
      </c>
      <c r="C597" s="317" t="s">
        <v>665</v>
      </c>
      <c r="D597" s="317" t="s">
        <v>666</v>
      </c>
    </row>
    <row r="598" spans="1:4" x14ac:dyDescent="0.3">
      <c r="A598" s="317" t="s">
        <v>816</v>
      </c>
      <c r="B598" s="375" t="s">
        <v>817</v>
      </c>
      <c r="C598" s="317" t="s">
        <v>766</v>
      </c>
      <c r="D598" s="317" t="s">
        <v>767</v>
      </c>
    </row>
    <row r="599" spans="1:4" x14ac:dyDescent="0.3">
      <c r="A599" s="317" t="s">
        <v>816</v>
      </c>
      <c r="B599" s="375" t="s">
        <v>817</v>
      </c>
      <c r="C599" s="317" t="s">
        <v>646</v>
      </c>
      <c r="D599" s="317" t="s">
        <v>647</v>
      </c>
    </row>
    <row r="600" spans="1:4" x14ac:dyDescent="0.3">
      <c r="A600" s="317" t="s">
        <v>816</v>
      </c>
      <c r="B600" s="375" t="s">
        <v>817</v>
      </c>
      <c r="C600" s="317" t="s">
        <v>705</v>
      </c>
      <c r="D600" s="317" t="s">
        <v>706</v>
      </c>
    </row>
    <row r="601" spans="1:4" x14ac:dyDescent="0.3">
      <c r="A601" s="317" t="s">
        <v>816</v>
      </c>
      <c r="B601" s="375" t="s">
        <v>817</v>
      </c>
      <c r="C601" s="317" t="s">
        <v>675</v>
      </c>
      <c r="D601" s="317" t="s">
        <v>676</v>
      </c>
    </row>
    <row r="602" spans="1:4" x14ac:dyDescent="0.3">
      <c r="A602" s="317" t="s">
        <v>816</v>
      </c>
      <c r="B602" s="375" t="s">
        <v>817</v>
      </c>
      <c r="C602" s="317" t="s">
        <v>818</v>
      </c>
      <c r="D602" t="s">
        <v>819</v>
      </c>
    </row>
    <row r="603" spans="1:4" x14ac:dyDescent="0.3">
      <c r="A603" s="317" t="s">
        <v>816</v>
      </c>
      <c r="B603" s="375" t="s">
        <v>817</v>
      </c>
      <c r="C603" s="317" t="s">
        <v>654</v>
      </c>
      <c r="D603" s="317" t="s">
        <v>655</v>
      </c>
    </row>
    <row r="604" spans="1:4" x14ac:dyDescent="0.3">
      <c r="A604" s="317" t="s">
        <v>816</v>
      </c>
      <c r="B604" s="375" t="s">
        <v>817</v>
      </c>
      <c r="C604" s="317" t="s">
        <v>656</v>
      </c>
      <c r="D604" s="317" t="s">
        <v>657</v>
      </c>
    </row>
    <row r="605" spans="1:4" x14ac:dyDescent="0.3">
      <c r="A605" s="317" t="s">
        <v>816</v>
      </c>
      <c r="B605" s="375" t="s">
        <v>817</v>
      </c>
      <c r="C605" s="317" t="s">
        <v>662</v>
      </c>
      <c r="D605" s="317" t="s">
        <v>397</v>
      </c>
    </row>
    <row r="606" spans="1:4" x14ac:dyDescent="0.3">
      <c r="A606" s="317" t="s">
        <v>816</v>
      </c>
      <c r="B606" s="375" t="s">
        <v>817</v>
      </c>
      <c r="C606" s="317" t="s">
        <v>663</v>
      </c>
      <c r="D606" s="317" t="s">
        <v>664</v>
      </c>
    </row>
    <row r="607" spans="1:4" x14ac:dyDescent="0.3">
      <c r="A607" s="317" t="s">
        <v>816</v>
      </c>
      <c r="B607" s="375" t="s">
        <v>817</v>
      </c>
      <c r="C607" s="317" t="s">
        <v>665</v>
      </c>
      <c r="D607" s="317" t="s">
        <v>666</v>
      </c>
    </row>
    <row r="608" spans="1:4" x14ac:dyDescent="0.3">
      <c r="A608" s="317" t="s">
        <v>820</v>
      </c>
      <c r="B608" s="375" t="s">
        <v>821</v>
      </c>
      <c r="C608" s="317" t="s">
        <v>644</v>
      </c>
      <c r="D608" s="317" t="s">
        <v>645</v>
      </c>
    </row>
    <row r="609" spans="1:4" x14ac:dyDescent="0.3">
      <c r="A609" s="317" t="s">
        <v>820</v>
      </c>
      <c r="B609" s="375" t="s">
        <v>821</v>
      </c>
      <c r="C609" s="317" t="s">
        <v>650</v>
      </c>
      <c r="D609" s="317" t="s">
        <v>651</v>
      </c>
    </row>
    <row r="610" spans="1:4" x14ac:dyDescent="0.3">
      <c r="A610" s="317" t="s">
        <v>820</v>
      </c>
      <c r="B610" s="374" t="s">
        <v>821</v>
      </c>
      <c r="C610" s="317" t="s">
        <v>654</v>
      </c>
      <c r="D610" s="317" t="s">
        <v>655</v>
      </c>
    </row>
    <row r="611" spans="1:4" x14ac:dyDescent="0.3">
      <c r="A611" s="317" t="s">
        <v>820</v>
      </c>
      <c r="B611" s="374" t="s">
        <v>821</v>
      </c>
      <c r="C611" s="317" t="s">
        <v>658</v>
      </c>
      <c r="D611" s="317" t="s">
        <v>659</v>
      </c>
    </row>
    <row r="612" spans="1:4" x14ac:dyDescent="0.3">
      <c r="A612" s="317" t="s">
        <v>820</v>
      </c>
      <c r="B612" s="374" t="s">
        <v>821</v>
      </c>
      <c r="C612" s="317" t="s">
        <v>662</v>
      </c>
      <c r="D612" s="317" t="s">
        <v>397</v>
      </c>
    </row>
    <row r="613" spans="1:4" x14ac:dyDescent="0.3">
      <c r="A613" s="317" t="s">
        <v>820</v>
      </c>
      <c r="B613" s="374" t="s">
        <v>821</v>
      </c>
      <c r="C613" s="317" t="s">
        <v>663</v>
      </c>
      <c r="D613" s="317" t="s">
        <v>664</v>
      </c>
    </row>
    <row r="614" spans="1:4" x14ac:dyDescent="0.3">
      <c r="A614" s="317" t="s">
        <v>820</v>
      </c>
      <c r="B614" s="374" t="s">
        <v>821</v>
      </c>
      <c r="C614" s="317" t="s">
        <v>665</v>
      </c>
      <c r="D614" s="317" t="s">
        <v>666</v>
      </c>
    </row>
    <row r="615" spans="1:4" x14ac:dyDescent="0.3">
      <c r="A615" s="317" t="s">
        <v>822</v>
      </c>
      <c r="B615" s="374" t="s">
        <v>823</v>
      </c>
      <c r="C615" s="317" t="s">
        <v>644</v>
      </c>
      <c r="D615" s="317" t="s">
        <v>645</v>
      </c>
    </row>
    <row r="616" spans="1:4" x14ac:dyDescent="0.3">
      <c r="A616" s="317" t="s">
        <v>822</v>
      </c>
      <c r="B616" s="375" t="s">
        <v>823</v>
      </c>
      <c r="C616" s="317" t="s">
        <v>705</v>
      </c>
      <c r="D616" s="317" t="s">
        <v>706</v>
      </c>
    </row>
    <row r="617" spans="1:4" x14ac:dyDescent="0.3">
      <c r="A617" s="317" t="s">
        <v>822</v>
      </c>
      <c r="B617" s="375" t="s">
        <v>823</v>
      </c>
      <c r="C617" s="317" t="s">
        <v>652</v>
      </c>
      <c r="D617" s="317" t="s">
        <v>653</v>
      </c>
    </row>
    <row r="618" spans="1:4" x14ac:dyDescent="0.3">
      <c r="A618" s="317" t="s">
        <v>822</v>
      </c>
      <c r="B618" s="375" t="s">
        <v>823</v>
      </c>
      <c r="C618" s="317" t="s">
        <v>709</v>
      </c>
      <c r="D618" s="317" t="s">
        <v>710</v>
      </c>
    </row>
    <row r="619" spans="1:4" x14ac:dyDescent="0.3">
      <c r="A619" s="317" t="s">
        <v>822</v>
      </c>
      <c r="B619" s="375" t="s">
        <v>823</v>
      </c>
      <c r="C619" s="317" t="s">
        <v>663</v>
      </c>
      <c r="D619" s="317" t="s">
        <v>664</v>
      </c>
    </row>
    <row r="620" spans="1:4" x14ac:dyDescent="0.3">
      <c r="A620" s="317" t="s">
        <v>822</v>
      </c>
      <c r="B620" s="375" t="s">
        <v>823</v>
      </c>
      <c r="C620" s="317" t="s">
        <v>665</v>
      </c>
      <c r="D620" s="317" t="s">
        <v>666</v>
      </c>
    </row>
    <row r="621" spans="1:4" x14ac:dyDescent="0.3">
      <c r="A621" s="317" t="s">
        <v>824</v>
      </c>
      <c r="B621" s="375" t="s">
        <v>825</v>
      </c>
      <c r="C621" s="317" t="s">
        <v>656</v>
      </c>
      <c r="D621" s="317" t="s">
        <v>657</v>
      </c>
    </row>
    <row r="622" spans="1:4" x14ac:dyDescent="0.3">
      <c r="A622" s="317" t="s">
        <v>824</v>
      </c>
      <c r="B622" s="375" t="s">
        <v>825</v>
      </c>
      <c r="C622" s="317" t="s">
        <v>663</v>
      </c>
      <c r="D622" s="317" t="s">
        <v>664</v>
      </c>
    </row>
    <row r="623" spans="1:4" x14ac:dyDescent="0.3">
      <c r="A623" s="317" t="s">
        <v>824</v>
      </c>
      <c r="B623" s="375" t="s">
        <v>825</v>
      </c>
      <c r="C623" s="317" t="s">
        <v>665</v>
      </c>
      <c r="D623" s="317" t="s">
        <v>666</v>
      </c>
    </row>
    <row r="624" spans="1:4" x14ac:dyDescent="0.3">
      <c r="A624" s="317" t="s">
        <v>826</v>
      </c>
      <c r="B624" s="375" t="s">
        <v>827</v>
      </c>
      <c r="C624" s="317" t="s">
        <v>644</v>
      </c>
      <c r="D624" s="317" t="s">
        <v>645</v>
      </c>
    </row>
    <row r="625" spans="1:4" x14ac:dyDescent="0.3">
      <c r="A625" s="317" t="s">
        <v>826</v>
      </c>
      <c r="B625" s="375" t="s">
        <v>827</v>
      </c>
      <c r="C625" s="317" t="s">
        <v>705</v>
      </c>
      <c r="D625" s="317" t="s">
        <v>706</v>
      </c>
    </row>
    <row r="626" spans="1:4" x14ac:dyDescent="0.3">
      <c r="A626" s="317" t="s">
        <v>826</v>
      </c>
      <c r="B626" s="375" t="s">
        <v>827</v>
      </c>
      <c r="C626" s="317" t="s">
        <v>709</v>
      </c>
      <c r="D626" s="317" t="s">
        <v>710</v>
      </c>
    </row>
    <row r="627" spans="1:4" x14ac:dyDescent="0.3">
      <c r="A627" s="317" t="s">
        <v>826</v>
      </c>
      <c r="B627" s="375" t="s">
        <v>827</v>
      </c>
      <c r="C627" s="317" t="s">
        <v>721</v>
      </c>
      <c r="D627" s="317" t="s">
        <v>722</v>
      </c>
    </row>
    <row r="628" spans="1:4" x14ac:dyDescent="0.3">
      <c r="A628" s="317" t="s">
        <v>826</v>
      </c>
      <c r="B628" s="375" t="s">
        <v>827</v>
      </c>
      <c r="C628" s="317" t="s">
        <v>663</v>
      </c>
      <c r="D628" s="317" t="s">
        <v>664</v>
      </c>
    </row>
    <row r="629" spans="1:4" x14ac:dyDescent="0.3">
      <c r="A629" s="317" t="s">
        <v>826</v>
      </c>
      <c r="B629" s="375" t="s">
        <v>827</v>
      </c>
      <c r="C629" s="317" t="s">
        <v>665</v>
      </c>
      <c r="D629" s="317" t="s">
        <v>666</v>
      </c>
    </row>
    <row r="630" spans="1:4" x14ac:dyDescent="0.3">
      <c r="A630" s="317" t="s">
        <v>828</v>
      </c>
      <c r="B630" s="375" t="s">
        <v>829</v>
      </c>
      <c r="C630" s="317" t="s">
        <v>646</v>
      </c>
      <c r="D630" s="317" t="s">
        <v>647</v>
      </c>
    </row>
    <row r="631" spans="1:4" x14ac:dyDescent="0.3">
      <c r="A631" s="317" t="s">
        <v>828</v>
      </c>
      <c r="B631" s="375" t="s">
        <v>829</v>
      </c>
      <c r="C631" s="317" t="s">
        <v>675</v>
      </c>
      <c r="D631" s="317" t="s">
        <v>676</v>
      </c>
    </row>
    <row r="632" spans="1:4" x14ac:dyDescent="0.3">
      <c r="A632" s="317" t="s">
        <v>828</v>
      </c>
      <c r="B632" s="375" t="s">
        <v>829</v>
      </c>
      <c r="C632" s="317" t="s">
        <v>656</v>
      </c>
      <c r="D632" s="317" t="s">
        <v>657</v>
      </c>
    </row>
    <row r="633" spans="1:4" x14ac:dyDescent="0.3">
      <c r="A633" s="317" t="s">
        <v>828</v>
      </c>
      <c r="B633" s="375" t="s">
        <v>829</v>
      </c>
      <c r="C633" s="317" t="s">
        <v>709</v>
      </c>
      <c r="D633" s="317" t="s">
        <v>710</v>
      </c>
    </row>
    <row r="634" spans="1:4" x14ac:dyDescent="0.3">
      <c r="A634" s="317" t="s">
        <v>828</v>
      </c>
      <c r="B634" s="375" t="s">
        <v>829</v>
      </c>
      <c r="C634" s="317" t="s">
        <v>683</v>
      </c>
      <c r="D634" s="317" t="s">
        <v>684</v>
      </c>
    </row>
    <row r="635" spans="1:4" x14ac:dyDescent="0.3">
      <c r="A635" s="317" t="s">
        <v>828</v>
      </c>
      <c r="B635" s="375" t="s">
        <v>829</v>
      </c>
      <c r="C635" s="317" t="s">
        <v>721</v>
      </c>
      <c r="D635" s="317" t="s">
        <v>722</v>
      </c>
    </row>
    <row r="636" spans="1:4" x14ac:dyDescent="0.3">
      <c r="A636" s="317" t="s">
        <v>828</v>
      </c>
      <c r="B636" s="375" t="s">
        <v>829</v>
      </c>
      <c r="C636" s="317" t="s">
        <v>662</v>
      </c>
      <c r="D636" s="317" t="s">
        <v>397</v>
      </c>
    </row>
    <row r="637" spans="1:4" x14ac:dyDescent="0.3">
      <c r="A637" s="317" t="s">
        <v>828</v>
      </c>
      <c r="B637" s="375" t="s">
        <v>829</v>
      </c>
      <c r="C637" s="317" t="s">
        <v>663</v>
      </c>
      <c r="D637" s="317" t="s">
        <v>664</v>
      </c>
    </row>
    <row r="638" spans="1:4" x14ac:dyDescent="0.3">
      <c r="A638" s="317" t="s">
        <v>828</v>
      </c>
      <c r="B638" s="375" t="s">
        <v>829</v>
      </c>
      <c r="C638" s="317" t="s">
        <v>665</v>
      </c>
      <c r="D638" s="317" t="s">
        <v>666</v>
      </c>
    </row>
    <row r="639" spans="1:4" x14ac:dyDescent="0.3">
      <c r="A639" s="317" t="s">
        <v>830</v>
      </c>
      <c r="B639" s="375" t="s">
        <v>831</v>
      </c>
      <c r="C639" s="317" t="s">
        <v>644</v>
      </c>
      <c r="D639" s="317" t="s">
        <v>645</v>
      </c>
    </row>
    <row r="640" spans="1:4" x14ac:dyDescent="0.3">
      <c r="A640" s="317" t="s">
        <v>830</v>
      </c>
      <c r="B640" s="375" t="s">
        <v>831</v>
      </c>
      <c r="C640" s="317" t="s">
        <v>675</v>
      </c>
      <c r="D640" s="317" t="s">
        <v>676</v>
      </c>
    </row>
    <row r="641" spans="1:4" x14ac:dyDescent="0.3">
      <c r="A641" s="317" t="s">
        <v>830</v>
      </c>
      <c r="B641" s="375" t="s">
        <v>831</v>
      </c>
      <c r="C641" s="317" t="s">
        <v>656</v>
      </c>
      <c r="D641" s="317" t="s">
        <v>657</v>
      </c>
    </row>
    <row r="642" spans="1:4" x14ac:dyDescent="0.3">
      <c r="A642" s="317" t="s">
        <v>830</v>
      </c>
      <c r="B642" s="374" t="s">
        <v>831</v>
      </c>
      <c r="C642" s="317" t="s">
        <v>709</v>
      </c>
      <c r="D642" s="317" t="s">
        <v>710</v>
      </c>
    </row>
    <row r="643" spans="1:4" x14ac:dyDescent="0.3">
      <c r="A643" s="317" t="s">
        <v>830</v>
      </c>
      <c r="B643" s="374" t="s">
        <v>831</v>
      </c>
      <c r="C643" s="317" t="s">
        <v>683</v>
      </c>
      <c r="D643" s="317" t="s">
        <v>684</v>
      </c>
    </row>
    <row r="644" spans="1:4" x14ac:dyDescent="0.3">
      <c r="A644" s="317" t="s">
        <v>830</v>
      </c>
      <c r="B644" s="374" t="s">
        <v>831</v>
      </c>
      <c r="C644" s="317" t="s">
        <v>721</v>
      </c>
      <c r="D644" s="317" t="s">
        <v>722</v>
      </c>
    </row>
    <row r="645" spans="1:4" x14ac:dyDescent="0.3">
      <c r="A645" s="317" t="s">
        <v>830</v>
      </c>
      <c r="B645" s="374" t="s">
        <v>831</v>
      </c>
      <c r="C645" s="317" t="s">
        <v>662</v>
      </c>
      <c r="D645" s="317" t="s">
        <v>397</v>
      </c>
    </row>
    <row r="646" spans="1:4" x14ac:dyDescent="0.3">
      <c r="A646" s="317" t="s">
        <v>830</v>
      </c>
      <c r="B646" s="374" t="s">
        <v>831</v>
      </c>
      <c r="C646" s="317" t="s">
        <v>663</v>
      </c>
      <c r="D646" s="317" t="s">
        <v>664</v>
      </c>
    </row>
    <row r="647" spans="1:4" x14ac:dyDescent="0.3">
      <c r="A647" s="317" t="s">
        <v>830</v>
      </c>
      <c r="B647" s="374" t="s">
        <v>831</v>
      </c>
      <c r="C647" s="317" t="s">
        <v>665</v>
      </c>
      <c r="D647" s="317" t="s">
        <v>666</v>
      </c>
    </row>
    <row r="648" spans="1:4" x14ac:dyDescent="0.3">
      <c r="A648" s="317" t="s">
        <v>832</v>
      </c>
      <c r="B648" s="374" t="s">
        <v>833</v>
      </c>
      <c r="C648" s="317" t="s">
        <v>644</v>
      </c>
      <c r="D648" s="317" t="s">
        <v>645</v>
      </c>
    </row>
    <row r="649" spans="1:4" x14ac:dyDescent="0.3">
      <c r="A649" s="317" t="s">
        <v>832</v>
      </c>
      <c r="B649" s="374" t="s">
        <v>833</v>
      </c>
      <c r="C649" s="317" t="s">
        <v>675</v>
      </c>
      <c r="D649" s="317" t="s">
        <v>676</v>
      </c>
    </row>
    <row r="650" spans="1:4" x14ac:dyDescent="0.3">
      <c r="A650" s="317" t="s">
        <v>832</v>
      </c>
      <c r="B650" s="374" t="s">
        <v>833</v>
      </c>
      <c r="C650" s="317" t="s">
        <v>656</v>
      </c>
      <c r="D650" s="317" t="s">
        <v>657</v>
      </c>
    </row>
    <row r="651" spans="1:4" x14ac:dyDescent="0.3">
      <c r="A651" s="317" t="s">
        <v>832</v>
      </c>
      <c r="B651" s="374" t="s">
        <v>833</v>
      </c>
      <c r="C651" s="317" t="s">
        <v>709</v>
      </c>
      <c r="D651" s="317" t="s">
        <v>710</v>
      </c>
    </row>
    <row r="652" spans="1:4" x14ac:dyDescent="0.3">
      <c r="A652" s="317" t="s">
        <v>832</v>
      </c>
      <c r="B652" s="374" t="s">
        <v>833</v>
      </c>
      <c r="C652" s="317" t="s">
        <v>683</v>
      </c>
      <c r="D652" s="317" t="s">
        <v>684</v>
      </c>
    </row>
    <row r="653" spans="1:4" x14ac:dyDescent="0.3">
      <c r="A653" s="317" t="s">
        <v>832</v>
      </c>
      <c r="B653" s="374" t="s">
        <v>833</v>
      </c>
      <c r="C653" s="317" t="s">
        <v>721</v>
      </c>
      <c r="D653" s="317" t="s">
        <v>722</v>
      </c>
    </row>
    <row r="654" spans="1:4" x14ac:dyDescent="0.3">
      <c r="A654" s="317" t="s">
        <v>832</v>
      </c>
      <c r="B654" s="374" t="s">
        <v>833</v>
      </c>
      <c r="C654" s="317" t="s">
        <v>662</v>
      </c>
      <c r="D654" s="317" t="s">
        <v>397</v>
      </c>
    </row>
    <row r="655" spans="1:4" x14ac:dyDescent="0.3">
      <c r="A655" s="317" t="s">
        <v>832</v>
      </c>
      <c r="B655" s="374" t="s">
        <v>833</v>
      </c>
      <c r="C655" s="317" t="s">
        <v>663</v>
      </c>
      <c r="D655" s="317" t="s">
        <v>664</v>
      </c>
    </row>
    <row r="656" spans="1:4" x14ac:dyDescent="0.3">
      <c r="A656" s="317" t="s">
        <v>832</v>
      </c>
      <c r="B656" s="374" t="s">
        <v>833</v>
      </c>
      <c r="C656" s="317" t="s">
        <v>665</v>
      </c>
      <c r="D656" s="317" t="s">
        <v>666</v>
      </c>
    </row>
    <row r="657" spans="1:4" x14ac:dyDescent="0.3">
      <c r="A657" s="317" t="s">
        <v>834</v>
      </c>
      <c r="B657" s="374" t="s">
        <v>835</v>
      </c>
      <c r="C657" s="376" t="s">
        <v>669</v>
      </c>
      <c r="D657" s="317" t="s">
        <v>670</v>
      </c>
    </row>
    <row r="658" spans="1:4" x14ac:dyDescent="0.3">
      <c r="A658" s="317" t="s">
        <v>834</v>
      </c>
      <c r="B658" s="375" t="s">
        <v>835</v>
      </c>
      <c r="C658" s="317" t="s">
        <v>644</v>
      </c>
      <c r="D658" s="317" t="s">
        <v>645</v>
      </c>
    </row>
    <row r="659" spans="1:4" x14ac:dyDescent="0.3">
      <c r="A659" s="317" t="s">
        <v>834</v>
      </c>
      <c r="B659" s="375" t="s">
        <v>835</v>
      </c>
      <c r="C659" s="317" t="s">
        <v>646</v>
      </c>
      <c r="D659" s="317" t="s">
        <v>647</v>
      </c>
    </row>
    <row r="660" spans="1:4" x14ac:dyDescent="0.3">
      <c r="A660" s="317" t="s">
        <v>834</v>
      </c>
      <c r="B660" s="375" t="s">
        <v>835</v>
      </c>
      <c r="C660" s="317" t="s">
        <v>650</v>
      </c>
      <c r="D660" s="317" t="s">
        <v>651</v>
      </c>
    </row>
    <row r="661" spans="1:4" x14ac:dyDescent="0.3">
      <c r="A661" s="317" t="s">
        <v>834</v>
      </c>
      <c r="B661" s="375" t="s">
        <v>835</v>
      </c>
      <c r="C661" s="317" t="s">
        <v>729</v>
      </c>
      <c r="D661" s="317" t="s">
        <v>730</v>
      </c>
    </row>
    <row r="662" spans="1:4" x14ac:dyDescent="0.3">
      <c r="A662" s="317" t="s">
        <v>834</v>
      </c>
      <c r="B662" s="375" t="s">
        <v>835</v>
      </c>
      <c r="C662" s="317" t="s">
        <v>652</v>
      </c>
      <c r="D662" s="317" t="s">
        <v>653</v>
      </c>
    </row>
    <row r="663" spans="1:4" x14ac:dyDescent="0.3">
      <c r="A663" s="317" t="s">
        <v>834</v>
      </c>
      <c r="B663" s="375" t="s">
        <v>835</v>
      </c>
      <c r="C663" s="317" t="s">
        <v>675</v>
      </c>
      <c r="D663" s="317" t="s">
        <v>676</v>
      </c>
    </row>
    <row r="664" spans="1:4" x14ac:dyDescent="0.3">
      <c r="A664" s="317" t="s">
        <v>834</v>
      </c>
      <c r="B664" s="375" t="s">
        <v>835</v>
      </c>
      <c r="C664" s="317" t="s">
        <v>654</v>
      </c>
      <c r="D664" s="317" t="s">
        <v>655</v>
      </c>
    </row>
    <row r="665" spans="1:4" x14ac:dyDescent="0.3">
      <c r="A665" s="317" t="s">
        <v>834</v>
      </c>
      <c r="B665" s="375" t="s">
        <v>835</v>
      </c>
      <c r="C665" s="317" t="s">
        <v>656</v>
      </c>
      <c r="D665" s="317" t="s">
        <v>657</v>
      </c>
    </row>
    <row r="666" spans="1:4" x14ac:dyDescent="0.3">
      <c r="A666" s="317" t="s">
        <v>834</v>
      </c>
      <c r="B666" s="375" t="s">
        <v>835</v>
      </c>
      <c r="C666" s="317" t="s">
        <v>658</v>
      </c>
      <c r="D666" s="317" t="s">
        <v>659</v>
      </c>
    </row>
    <row r="667" spans="1:4" x14ac:dyDescent="0.3">
      <c r="A667" s="317" t="s">
        <v>834</v>
      </c>
      <c r="B667" s="375" t="s">
        <v>835</v>
      </c>
      <c r="C667" s="317" t="s">
        <v>660</v>
      </c>
      <c r="D667" s="317" t="s">
        <v>661</v>
      </c>
    </row>
    <row r="668" spans="1:4" x14ac:dyDescent="0.3">
      <c r="A668" s="317" t="s">
        <v>834</v>
      </c>
      <c r="B668" s="375" t="s">
        <v>835</v>
      </c>
      <c r="C668" s="317" t="s">
        <v>717</v>
      </c>
      <c r="D668" t="s">
        <v>718</v>
      </c>
    </row>
    <row r="669" spans="1:4" x14ac:dyDescent="0.3">
      <c r="A669" s="317" t="s">
        <v>834</v>
      </c>
      <c r="B669" s="375" t="s">
        <v>835</v>
      </c>
      <c r="C669" s="317" t="s">
        <v>721</v>
      </c>
      <c r="D669" s="317" t="s">
        <v>722</v>
      </c>
    </row>
    <row r="670" spans="1:4" x14ac:dyDescent="0.3">
      <c r="A670" s="317" t="s">
        <v>834</v>
      </c>
      <c r="B670" s="375" t="s">
        <v>835</v>
      </c>
      <c r="C670" s="317" t="s">
        <v>662</v>
      </c>
      <c r="D670" s="317" t="s">
        <v>397</v>
      </c>
    </row>
    <row r="671" spans="1:4" x14ac:dyDescent="0.3">
      <c r="A671" s="317" t="s">
        <v>834</v>
      </c>
      <c r="B671" s="375" t="s">
        <v>835</v>
      </c>
      <c r="C671" s="317" t="s">
        <v>663</v>
      </c>
      <c r="D671" s="317" t="s">
        <v>664</v>
      </c>
    </row>
    <row r="672" spans="1:4" x14ac:dyDescent="0.3">
      <c r="A672" s="317" t="s">
        <v>834</v>
      </c>
      <c r="B672" s="375" t="s">
        <v>835</v>
      </c>
      <c r="C672" s="317" t="s">
        <v>665</v>
      </c>
      <c r="D672" s="317" t="s">
        <v>666</v>
      </c>
    </row>
    <row r="673" spans="1:4" x14ac:dyDescent="0.3">
      <c r="A673" s="317" t="s">
        <v>836</v>
      </c>
      <c r="B673" s="375" t="s">
        <v>837</v>
      </c>
      <c r="C673" s="317" t="s">
        <v>644</v>
      </c>
      <c r="D673" s="317" t="s">
        <v>645</v>
      </c>
    </row>
    <row r="674" spans="1:4" x14ac:dyDescent="0.3">
      <c r="A674" s="317" t="s">
        <v>836</v>
      </c>
      <c r="B674" s="375" t="s">
        <v>837</v>
      </c>
      <c r="C674" s="317" t="s">
        <v>646</v>
      </c>
      <c r="D674" s="317" t="s">
        <v>647</v>
      </c>
    </row>
    <row r="675" spans="1:4" x14ac:dyDescent="0.3">
      <c r="A675" s="317" t="s">
        <v>836</v>
      </c>
      <c r="B675" s="375" t="s">
        <v>837</v>
      </c>
      <c r="C675" s="317" t="s">
        <v>648</v>
      </c>
      <c r="D675" s="317" t="s">
        <v>649</v>
      </c>
    </row>
    <row r="676" spans="1:4" x14ac:dyDescent="0.3">
      <c r="A676" s="317" t="s">
        <v>836</v>
      </c>
      <c r="B676" s="375" t="s">
        <v>837</v>
      </c>
      <c r="C676" s="317" t="s">
        <v>673</v>
      </c>
      <c r="D676" s="317" t="s">
        <v>674</v>
      </c>
    </row>
    <row r="677" spans="1:4" x14ac:dyDescent="0.3">
      <c r="A677" s="317" t="s">
        <v>836</v>
      </c>
      <c r="B677" s="375" t="s">
        <v>837</v>
      </c>
      <c r="C677" s="317" t="s">
        <v>705</v>
      </c>
      <c r="D677" s="317" t="s">
        <v>706</v>
      </c>
    </row>
    <row r="678" spans="1:4" x14ac:dyDescent="0.3">
      <c r="A678" s="317" t="s">
        <v>836</v>
      </c>
      <c r="B678" s="375" t="s">
        <v>837</v>
      </c>
      <c r="C678" s="317" t="s">
        <v>652</v>
      </c>
      <c r="D678" s="317" t="s">
        <v>653</v>
      </c>
    </row>
    <row r="679" spans="1:4" x14ac:dyDescent="0.3">
      <c r="A679" s="317" t="s">
        <v>836</v>
      </c>
      <c r="B679" s="375" t="s">
        <v>837</v>
      </c>
      <c r="C679" s="317" t="s">
        <v>675</v>
      </c>
      <c r="D679" s="317" t="s">
        <v>676</v>
      </c>
    </row>
    <row r="680" spans="1:4" x14ac:dyDescent="0.3">
      <c r="A680" s="317" t="s">
        <v>836</v>
      </c>
      <c r="B680" s="375" t="s">
        <v>837</v>
      </c>
      <c r="C680" s="317" t="s">
        <v>654</v>
      </c>
      <c r="D680" s="317" t="s">
        <v>655</v>
      </c>
    </row>
    <row r="681" spans="1:4" x14ac:dyDescent="0.3">
      <c r="A681" s="317" t="s">
        <v>836</v>
      </c>
      <c r="B681" s="375" t="s">
        <v>837</v>
      </c>
      <c r="C681" s="317" t="s">
        <v>658</v>
      </c>
      <c r="D681" s="317" t="s">
        <v>659</v>
      </c>
    </row>
    <row r="682" spans="1:4" x14ac:dyDescent="0.3">
      <c r="A682" s="317" t="s">
        <v>836</v>
      </c>
      <c r="B682" s="375" t="s">
        <v>837</v>
      </c>
      <c r="C682" s="317" t="s">
        <v>660</v>
      </c>
      <c r="D682" s="317" t="s">
        <v>661</v>
      </c>
    </row>
    <row r="683" spans="1:4" x14ac:dyDescent="0.3">
      <c r="A683" s="317" t="s">
        <v>836</v>
      </c>
      <c r="B683" s="375" t="s">
        <v>837</v>
      </c>
      <c r="C683" s="317" t="s">
        <v>709</v>
      </c>
      <c r="D683" s="317" t="s">
        <v>710</v>
      </c>
    </row>
    <row r="684" spans="1:4" x14ac:dyDescent="0.3">
      <c r="A684" s="317" t="s">
        <v>836</v>
      </c>
      <c r="B684" s="375" t="s">
        <v>837</v>
      </c>
      <c r="C684" s="317" t="s">
        <v>683</v>
      </c>
      <c r="D684" s="317" t="s">
        <v>684</v>
      </c>
    </row>
    <row r="685" spans="1:4" x14ac:dyDescent="0.3">
      <c r="A685" s="317" t="s">
        <v>836</v>
      </c>
      <c r="B685" s="375" t="s">
        <v>837</v>
      </c>
      <c r="C685" s="317" t="s">
        <v>721</v>
      </c>
      <c r="D685" s="317" t="s">
        <v>722</v>
      </c>
    </row>
    <row r="686" spans="1:4" x14ac:dyDescent="0.3">
      <c r="A686" s="317" t="s">
        <v>836</v>
      </c>
      <c r="B686" s="375" t="s">
        <v>837</v>
      </c>
      <c r="C686" s="317" t="s">
        <v>662</v>
      </c>
      <c r="D686" s="317" t="s">
        <v>397</v>
      </c>
    </row>
    <row r="687" spans="1:4" x14ac:dyDescent="0.3">
      <c r="A687" s="317" t="s">
        <v>836</v>
      </c>
      <c r="B687" s="375" t="s">
        <v>837</v>
      </c>
      <c r="C687" s="317" t="s">
        <v>663</v>
      </c>
      <c r="D687" s="317" t="s">
        <v>664</v>
      </c>
    </row>
    <row r="688" spans="1:4" x14ac:dyDescent="0.3">
      <c r="A688" s="317" t="s">
        <v>836</v>
      </c>
      <c r="B688" s="375" t="s">
        <v>837</v>
      </c>
      <c r="C688" s="317" t="s">
        <v>665</v>
      </c>
      <c r="D688" s="317" t="s">
        <v>666</v>
      </c>
    </row>
    <row r="689" spans="1:4" x14ac:dyDescent="0.3">
      <c r="A689" s="317" t="s">
        <v>838</v>
      </c>
      <c r="B689" s="375" t="s">
        <v>839</v>
      </c>
      <c r="C689" s="317" t="s">
        <v>644</v>
      </c>
      <c r="D689" s="317" t="s">
        <v>645</v>
      </c>
    </row>
    <row r="690" spans="1:4" x14ac:dyDescent="0.3">
      <c r="A690" s="317" t="s">
        <v>838</v>
      </c>
      <c r="B690" s="375" t="s">
        <v>839</v>
      </c>
      <c r="C690" s="317" t="s">
        <v>646</v>
      </c>
      <c r="D690" s="317" t="s">
        <v>647</v>
      </c>
    </row>
    <row r="691" spans="1:4" x14ac:dyDescent="0.3">
      <c r="A691" s="317" t="s">
        <v>838</v>
      </c>
      <c r="B691" s="375" t="s">
        <v>839</v>
      </c>
      <c r="C691" s="317" t="s">
        <v>675</v>
      </c>
      <c r="D691" s="317" t="s">
        <v>676</v>
      </c>
    </row>
    <row r="692" spans="1:4" x14ac:dyDescent="0.3">
      <c r="A692" s="317" t="s">
        <v>838</v>
      </c>
      <c r="B692" s="375" t="s">
        <v>839</v>
      </c>
      <c r="C692" s="317" t="s">
        <v>677</v>
      </c>
      <c r="D692" s="317" t="s">
        <v>678</v>
      </c>
    </row>
    <row r="693" spans="1:4" x14ac:dyDescent="0.3">
      <c r="A693" s="317" t="s">
        <v>838</v>
      </c>
      <c r="B693" s="375" t="s">
        <v>839</v>
      </c>
      <c r="C693" s="317" t="s">
        <v>658</v>
      </c>
      <c r="D693" s="317" t="s">
        <v>659</v>
      </c>
    </row>
    <row r="694" spans="1:4" x14ac:dyDescent="0.3">
      <c r="A694" s="317" t="s">
        <v>838</v>
      </c>
      <c r="B694" s="375" t="s">
        <v>839</v>
      </c>
      <c r="C694" s="317" t="s">
        <v>679</v>
      </c>
      <c r="D694" s="317" t="s">
        <v>680</v>
      </c>
    </row>
    <row r="695" spans="1:4" x14ac:dyDescent="0.3">
      <c r="A695" s="317" t="s">
        <v>838</v>
      </c>
      <c r="B695" s="375" t="s">
        <v>839</v>
      </c>
      <c r="C695" s="317" t="s">
        <v>660</v>
      </c>
      <c r="D695" s="317" t="s">
        <v>661</v>
      </c>
    </row>
    <row r="696" spans="1:4" x14ac:dyDescent="0.3">
      <c r="A696" s="317" t="s">
        <v>838</v>
      </c>
      <c r="B696" s="375" t="s">
        <v>839</v>
      </c>
      <c r="C696" s="317" t="s">
        <v>709</v>
      </c>
      <c r="D696" s="317" t="s">
        <v>710</v>
      </c>
    </row>
    <row r="697" spans="1:4" x14ac:dyDescent="0.3">
      <c r="A697" s="317" t="s">
        <v>838</v>
      </c>
      <c r="B697" s="375" t="s">
        <v>839</v>
      </c>
      <c r="C697" s="317" t="s">
        <v>683</v>
      </c>
      <c r="D697" s="317" t="s">
        <v>684</v>
      </c>
    </row>
    <row r="698" spans="1:4" x14ac:dyDescent="0.3">
      <c r="A698" s="317" t="s">
        <v>838</v>
      </c>
      <c r="B698" s="375" t="s">
        <v>839</v>
      </c>
      <c r="C698" s="317" t="s">
        <v>721</v>
      </c>
      <c r="D698" s="317" t="s">
        <v>722</v>
      </c>
    </row>
    <row r="699" spans="1:4" x14ac:dyDescent="0.3">
      <c r="A699" s="317" t="s">
        <v>838</v>
      </c>
      <c r="B699" s="375" t="s">
        <v>839</v>
      </c>
      <c r="C699" s="317" t="s">
        <v>662</v>
      </c>
      <c r="D699" s="317" t="s">
        <v>397</v>
      </c>
    </row>
    <row r="700" spans="1:4" x14ac:dyDescent="0.3">
      <c r="A700" s="317" t="s">
        <v>838</v>
      </c>
      <c r="B700" s="375" t="s">
        <v>839</v>
      </c>
      <c r="C700" s="317" t="s">
        <v>663</v>
      </c>
      <c r="D700" s="317" t="s">
        <v>664</v>
      </c>
    </row>
    <row r="701" spans="1:4" x14ac:dyDescent="0.3">
      <c r="A701" s="317" t="s">
        <v>838</v>
      </c>
      <c r="B701" s="375" t="s">
        <v>839</v>
      </c>
      <c r="C701" s="317" t="s">
        <v>665</v>
      </c>
      <c r="D701" s="317" t="s">
        <v>666</v>
      </c>
    </row>
    <row r="702" spans="1:4" x14ac:dyDescent="0.3">
      <c r="A702" s="317" t="s">
        <v>840</v>
      </c>
      <c r="B702" s="375" t="s">
        <v>841</v>
      </c>
      <c r="C702" s="317" t="s">
        <v>644</v>
      </c>
      <c r="D702" s="317" t="s">
        <v>645</v>
      </c>
    </row>
    <row r="703" spans="1:4" x14ac:dyDescent="0.3">
      <c r="A703" s="317" t="s">
        <v>840</v>
      </c>
      <c r="B703" s="375" t="s">
        <v>841</v>
      </c>
      <c r="C703" s="317" t="s">
        <v>646</v>
      </c>
      <c r="D703" s="317" t="s">
        <v>647</v>
      </c>
    </row>
    <row r="704" spans="1:4" x14ac:dyDescent="0.3">
      <c r="A704" s="317" t="s">
        <v>840</v>
      </c>
      <c r="B704" s="375" t="s">
        <v>841</v>
      </c>
      <c r="C704" s="317" t="s">
        <v>648</v>
      </c>
      <c r="D704" s="317" t="s">
        <v>649</v>
      </c>
    </row>
    <row r="705" spans="1:4" x14ac:dyDescent="0.3">
      <c r="A705" s="317" t="s">
        <v>840</v>
      </c>
      <c r="B705" s="375" t="s">
        <v>841</v>
      </c>
      <c r="C705" s="317" t="s">
        <v>697</v>
      </c>
      <c r="D705" s="317" t="s">
        <v>698</v>
      </c>
    </row>
    <row r="706" spans="1:4" x14ac:dyDescent="0.3">
      <c r="A706" s="317" t="s">
        <v>840</v>
      </c>
      <c r="B706" s="375" t="s">
        <v>841</v>
      </c>
      <c r="C706" s="317" t="s">
        <v>673</v>
      </c>
      <c r="D706" s="317" t="s">
        <v>674</v>
      </c>
    </row>
    <row r="707" spans="1:4" x14ac:dyDescent="0.3">
      <c r="A707" s="317" t="s">
        <v>840</v>
      </c>
      <c r="B707" s="375" t="s">
        <v>841</v>
      </c>
      <c r="C707" s="317" t="s">
        <v>652</v>
      </c>
      <c r="D707" s="317" t="s">
        <v>653</v>
      </c>
    </row>
    <row r="708" spans="1:4" x14ac:dyDescent="0.3">
      <c r="A708" s="317" t="s">
        <v>840</v>
      </c>
      <c r="B708" s="375" t="s">
        <v>841</v>
      </c>
      <c r="C708" s="317" t="s">
        <v>675</v>
      </c>
      <c r="D708" s="317" t="s">
        <v>676</v>
      </c>
    </row>
    <row r="709" spans="1:4" x14ac:dyDescent="0.3">
      <c r="A709" s="317" t="s">
        <v>840</v>
      </c>
      <c r="B709" s="375" t="s">
        <v>841</v>
      </c>
      <c r="C709" s="317" t="s">
        <v>654</v>
      </c>
      <c r="D709" s="317" t="s">
        <v>655</v>
      </c>
    </row>
    <row r="710" spans="1:4" x14ac:dyDescent="0.3">
      <c r="A710" s="317" t="s">
        <v>840</v>
      </c>
      <c r="B710" s="375" t="s">
        <v>841</v>
      </c>
      <c r="C710" s="317" t="s">
        <v>660</v>
      </c>
      <c r="D710" s="317" t="s">
        <v>661</v>
      </c>
    </row>
    <row r="711" spans="1:4" x14ac:dyDescent="0.3">
      <c r="A711" s="317" t="s">
        <v>840</v>
      </c>
      <c r="B711" s="375" t="s">
        <v>841</v>
      </c>
      <c r="C711" s="317" t="s">
        <v>709</v>
      </c>
      <c r="D711" s="317" t="s">
        <v>710</v>
      </c>
    </row>
    <row r="712" spans="1:4" x14ac:dyDescent="0.3">
      <c r="A712" s="317" t="s">
        <v>840</v>
      </c>
      <c r="B712" s="375" t="s">
        <v>841</v>
      </c>
      <c r="C712" s="317" t="s">
        <v>683</v>
      </c>
      <c r="D712" s="317" t="s">
        <v>684</v>
      </c>
    </row>
    <row r="713" spans="1:4" x14ac:dyDescent="0.3">
      <c r="A713" s="317" t="s">
        <v>840</v>
      </c>
      <c r="B713" s="375" t="s">
        <v>841</v>
      </c>
      <c r="C713" s="317" t="s">
        <v>721</v>
      </c>
      <c r="D713" s="317" t="s">
        <v>722</v>
      </c>
    </row>
    <row r="714" spans="1:4" x14ac:dyDescent="0.3">
      <c r="A714" s="317" t="s">
        <v>840</v>
      </c>
      <c r="B714" s="375" t="s">
        <v>841</v>
      </c>
      <c r="C714" s="317" t="s">
        <v>662</v>
      </c>
      <c r="D714" s="317" t="s">
        <v>397</v>
      </c>
    </row>
    <row r="715" spans="1:4" x14ac:dyDescent="0.3">
      <c r="A715" s="317" t="s">
        <v>840</v>
      </c>
      <c r="B715" s="375" t="s">
        <v>841</v>
      </c>
      <c r="C715" s="317" t="s">
        <v>663</v>
      </c>
      <c r="D715" s="317" t="s">
        <v>664</v>
      </c>
    </row>
    <row r="716" spans="1:4" x14ac:dyDescent="0.3">
      <c r="A716" s="317" t="s">
        <v>840</v>
      </c>
      <c r="B716" s="375" t="s">
        <v>841</v>
      </c>
      <c r="C716" s="317" t="s">
        <v>665</v>
      </c>
      <c r="D716" s="317" t="s">
        <v>666</v>
      </c>
    </row>
    <row r="717" spans="1:4" x14ac:dyDescent="0.3">
      <c r="A717" s="317" t="s">
        <v>842</v>
      </c>
      <c r="B717" s="375" t="s">
        <v>843</v>
      </c>
      <c r="C717" s="317" t="s">
        <v>669</v>
      </c>
      <c r="D717" s="317" t="s">
        <v>670</v>
      </c>
    </row>
    <row r="718" spans="1:4" x14ac:dyDescent="0.3">
      <c r="A718" s="317" t="s">
        <v>842</v>
      </c>
      <c r="B718" s="375" t="s">
        <v>843</v>
      </c>
      <c r="C718" s="317" t="s">
        <v>644</v>
      </c>
      <c r="D718" s="317" t="s">
        <v>645</v>
      </c>
    </row>
    <row r="719" spans="1:4" x14ac:dyDescent="0.3">
      <c r="A719" s="317" t="s">
        <v>842</v>
      </c>
      <c r="B719" s="375" t="s">
        <v>843</v>
      </c>
      <c r="C719" s="317" t="s">
        <v>691</v>
      </c>
      <c r="D719" s="317" t="s">
        <v>692</v>
      </c>
    </row>
    <row r="720" spans="1:4" x14ac:dyDescent="0.3">
      <c r="A720" s="317" t="s">
        <v>842</v>
      </c>
      <c r="B720" s="375" t="s">
        <v>843</v>
      </c>
      <c r="C720" s="317" t="s">
        <v>695</v>
      </c>
      <c r="D720" s="317" t="s">
        <v>696</v>
      </c>
    </row>
    <row r="721" spans="1:4" x14ac:dyDescent="0.3">
      <c r="A721" s="317" t="s">
        <v>842</v>
      </c>
      <c r="B721" s="375" t="s">
        <v>843</v>
      </c>
      <c r="C721" s="317" t="s">
        <v>648</v>
      </c>
      <c r="D721" s="317" t="s">
        <v>649</v>
      </c>
    </row>
    <row r="722" spans="1:4" x14ac:dyDescent="0.3">
      <c r="A722" s="317" t="s">
        <v>842</v>
      </c>
      <c r="B722" s="375" t="s">
        <v>843</v>
      </c>
      <c r="C722" s="317" t="s">
        <v>697</v>
      </c>
      <c r="D722" s="317" t="s">
        <v>698</v>
      </c>
    </row>
    <row r="723" spans="1:4" x14ac:dyDescent="0.3">
      <c r="A723" s="317" t="s">
        <v>842</v>
      </c>
      <c r="B723" s="375" t="s">
        <v>843</v>
      </c>
      <c r="C723" s="317" t="s">
        <v>656</v>
      </c>
      <c r="D723" s="317" t="s">
        <v>657</v>
      </c>
    </row>
    <row r="724" spans="1:4" x14ac:dyDescent="0.3">
      <c r="A724" s="317" t="s">
        <v>842</v>
      </c>
      <c r="B724" s="375" t="s">
        <v>843</v>
      </c>
      <c r="C724" s="317" t="s">
        <v>677</v>
      </c>
      <c r="D724" s="317" t="s">
        <v>678</v>
      </c>
    </row>
    <row r="725" spans="1:4" x14ac:dyDescent="0.3">
      <c r="A725" s="317" t="s">
        <v>842</v>
      </c>
      <c r="B725" s="375" t="s">
        <v>843</v>
      </c>
      <c r="C725" s="317" t="s">
        <v>658</v>
      </c>
      <c r="D725" s="317" t="s">
        <v>659</v>
      </c>
    </row>
    <row r="726" spans="1:4" x14ac:dyDescent="0.3">
      <c r="A726" s="317" t="s">
        <v>842</v>
      </c>
      <c r="B726" s="375" t="s">
        <v>843</v>
      </c>
      <c r="C726" s="317" t="s">
        <v>663</v>
      </c>
      <c r="D726" s="317" t="s">
        <v>664</v>
      </c>
    </row>
    <row r="727" spans="1:4" x14ac:dyDescent="0.3">
      <c r="A727" s="317" t="s">
        <v>842</v>
      </c>
      <c r="B727" s="375" t="s">
        <v>843</v>
      </c>
      <c r="C727" s="317" t="s">
        <v>665</v>
      </c>
      <c r="D727" s="317" t="s">
        <v>666</v>
      </c>
    </row>
    <row r="728" spans="1:4" x14ac:dyDescent="0.3">
      <c r="A728" s="317" t="s">
        <v>844</v>
      </c>
      <c r="B728" s="375" t="s">
        <v>845</v>
      </c>
      <c r="C728" s="317" t="s">
        <v>644</v>
      </c>
      <c r="D728" s="317" t="s">
        <v>645</v>
      </c>
    </row>
    <row r="729" spans="1:4" x14ac:dyDescent="0.3">
      <c r="A729" s="317" t="s">
        <v>844</v>
      </c>
      <c r="B729" s="375" t="s">
        <v>845</v>
      </c>
      <c r="C729" s="317" t="s">
        <v>675</v>
      </c>
      <c r="D729" s="317" t="s">
        <v>676</v>
      </c>
    </row>
    <row r="730" spans="1:4" x14ac:dyDescent="0.3">
      <c r="A730" s="317" t="s">
        <v>844</v>
      </c>
      <c r="B730" s="375" t="s">
        <v>845</v>
      </c>
      <c r="C730" s="317" t="s">
        <v>656</v>
      </c>
      <c r="D730" s="317" t="s">
        <v>657</v>
      </c>
    </row>
    <row r="731" spans="1:4" x14ac:dyDescent="0.3">
      <c r="A731" s="317" t="s">
        <v>844</v>
      </c>
      <c r="B731" s="375" t="s">
        <v>845</v>
      </c>
      <c r="C731" s="317" t="s">
        <v>709</v>
      </c>
      <c r="D731" s="317" t="s">
        <v>710</v>
      </c>
    </row>
    <row r="732" spans="1:4" x14ac:dyDescent="0.3">
      <c r="A732" s="317" t="s">
        <v>844</v>
      </c>
      <c r="B732" s="375" t="s">
        <v>845</v>
      </c>
      <c r="C732" s="317" t="s">
        <v>683</v>
      </c>
      <c r="D732" s="317" t="s">
        <v>684</v>
      </c>
    </row>
    <row r="733" spans="1:4" x14ac:dyDescent="0.3">
      <c r="A733" s="317" t="s">
        <v>844</v>
      </c>
      <c r="B733" s="375" t="s">
        <v>845</v>
      </c>
      <c r="C733" s="317" t="s">
        <v>721</v>
      </c>
      <c r="D733" s="317" t="s">
        <v>722</v>
      </c>
    </row>
    <row r="734" spans="1:4" x14ac:dyDescent="0.3">
      <c r="A734" s="317" t="s">
        <v>844</v>
      </c>
      <c r="B734" s="375" t="s">
        <v>845</v>
      </c>
      <c r="C734" s="317" t="s">
        <v>662</v>
      </c>
      <c r="D734" s="317" t="s">
        <v>397</v>
      </c>
    </row>
    <row r="735" spans="1:4" x14ac:dyDescent="0.3">
      <c r="A735" s="317" t="s">
        <v>844</v>
      </c>
      <c r="B735" s="375" t="s">
        <v>845</v>
      </c>
      <c r="C735" s="317" t="s">
        <v>663</v>
      </c>
      <c r="D735" s="317" t="s">
        <v>664</v>
      </c>
    </row>
    <row r="736" spans="1:4" x14ac:dyDescent="0.3">
      <c r="A736" s="317" t="s">
        <v>844</v>
      </c>
      <c r="B736" s="375" t="s">
        <v>845</v>
      </c>
      <c r="C736" s="317" t="s">
        <v>665</v>
      </c>
      <c r="D736" s="317" t="s">
        <v>666</v>
      </c>
    </row>
    <row r="737" spans="1:4" x14ac:dyDescent="0.3">
      <c r="A737" s="317" t="s">
        <v>846</v>
      </c>
      <c r="B737" s="375" t="s">
        <v>846</v>
      </c>
      <c r="C737" s="317" t="s">
        <v>689</v>
      </c>
      <c r="D737" s="317" t="s">
        <v>690</v>
      </c>
    </row>
    <row r="738" spans="1:4" x14ac:dyDescent="0.3">
      <c r="A738" s="317" t="s">
        <v>846</v>
      </c>
      <c r="B738" s="375" t="s">
        <v>846</v>
      </c>
      <c r="C738" s="317" t="s">
        <v>648</v>
      </c>
      <c r="D738" s="317" t="s">
        <v>649</v>
      </c>
    </row>
    <row r="739" spans="1:4" x14ac:dyDescent="0.3">
      <c r="A739" s="317" t="s">
        <v>846</v>
      </c>
      <c r="B739" s="375" t="s">
        <v>846</v>
      </c>
      <c r="C739" s="317" t="s">
        <v>675</v>
      </c>
      <c r="D739" s="317" t="s">
        <v>676</v>
      </c>
    </row>
    <row r="740" spans="1:4" x14ac:dyDescent="0.3">
      <c r="A740" s="317" t="s">
        <v>846</v>
      </c>
      <c r="B740" s="375" t="s">
        <v>846</v>
      </c>
      <c r="C740" s="317" t="s">
        <v>654</v>
      </c>
      <c r="D740" s="317" t="s">
        <v>655</v>
      </c>
    </row>
    <row r="741" spans="1:4" x14ac:dyDescent="0.3">
      <c r="A741" s="317" t="s">
        <v>846</v>
      </c>
      <c r="B741" s="375" t="s">
        <v>846</v>
      </c>
      <c r="C741" s="317" t="s">
        <v>663</v>
      </c>
      <c r="D741" s="317" t="s">
        <v>664</v>
      </c>
    </row>
    <row r="742" spans="1:4" x14ac:dyDescent="0.3">
      <c r="A742" s="317" t="s">
        <v>846</v>
      </c>
      <c r="B742" s="375" t="s">
        <v>846</v>
      </c>
      <c r="C742" s="317" t="s">
        <v>665</v>
      </c>
      <c r="D742" s="317" t="s">
        <v>666</v>
      </c>
    </row>
    <row r="743" spans="1:4" x14ac:dyDescent="0.3">
      <c r="A743" s="317" t="s">
        <v>847</v>
      </c>
      <c r="B743" s="375" t="s">
        <v>848</v>
      </c>
      <c r="C743" s="317" t="s">
        <v>701</v>
      </c>
      <c r="D743" t="s">
        <v>702</v>
      </c>
    </row>
    <row r="744" spans="1:4" x14ac:dyDescent="0.3">
      <c r="A744" s="317" t="s">
        <v>847</v>
      </c>
      <c r="B744" s="375" t="s">
        <v>848</v>
      </c>
      <c r="C744" s="317" t="s">
        <v>671</v>
      </c>
      <c r="D744" s="317" t="s">
        <v>672</v>
      </c>
    </row>
    <row r="745" spans="1:4" x14ac:dyDescent="0.3">
      <c r="A745" s="317" t="s">
        <v>847</v>
      </c>
      <c r="B745" s="375" t="s">
        <v>848</v>
      </c>
      <c r="C745" s="317" t="s">
        <v>650</v>
      </c>
      <c r="D745" s="317" t="s">
        <v>651</v>
      </c>
    </row>
    <row r="746" spans="1:4" x14ac:dyDescent="0.3">
      <c r="A746" s="317" t="s">
        <v>847</v>
      </c>
      <c r="B746" s="375" t="s">
        <v>848</v>
      </c>
      <c r="C746" s="317" t="s">
        <v>756</v>
      </c>
      <c r="D746" s="317" t="s">
        <v>757</v>
      </c>
    </row>
    <row r="747" spans="1:4" x14ac:dyDescent="0.3">
      <c r="A747" s="317" t="s">
        <v>847</v>
      </c>
      <c r="B747" s="375" t="s">
        <v>848</v>
      </c>
      <c r="C747" s="317" t="s">
        <v>656</v>
      </c>
      <c r="D747" s="317" t="s">
        <v>657</v>
      </c>
    </row>
    <row r="748" spans="1:4" x14ac:dyDescent="0.3">
      <c r="A748" s="317" t="s">
        <v>847</v>
      </c>
      <c r="B748" s="375" t="s">
        <v>848</v>
      </c>
      <c r="C748" s="317" t="s">
        <v>677</v>
      </c>
      <c r="D748" s="317" t="s">
        <v>678</v>
      </c>
    </row>
    <row r="749" spans="1:4" x14ac:dyDescent="0.3">
      <c r="A749" s="317" t="s">
        <v>847</v>
      </c>
      <c r="B749" s="375" t="s">
        <v>848</v>
      </c>
      <c r="C749" s="317" t="s">
        <v>658</v>
      </c>
      <c r="D749" s="317" t="s">
        <v>659</v>
      </c>
    </row>
    <row r="750" spans="1:4" x14ac:dyDescent="0.3">
      <c r="A750" s="317" t="s">
        <v>847</v>
      </c>
      <c r="B750" s="375" t="s">
        <v>848</v>
      </c>
      <c r="C750" s="317" t="s">
        <v>679</v>
      </c>
      <c r="D750" s="317" t="s">
        <v>680</v>
      </c>
    </row>
    <row r="751" spans="1:4" x14ac:dyDescent="0.3">
      <c r="A751" s="317" t="s">
        <v>847</v>
      </c>
      <c r="B751" s="375" t="s">
        <v>848</v>
      </c>
      <c r="C751" s="317" t="s">
        <v>660</v>
      </c>
      <c r="D751" s="317" t="s">
        <v>661</v>
      </c>
    </row>
    <row r="752" spans="1:4" x14ac:dyDescent="0.3">
      <c r="A752" s="317" t="s">
        <v>847</v>
      </c>
      <c r="B752" s="375" t="s">
        <v>848</v>
      </c>
      <c r="C752" s="317" t="s">
        <v>683</v>
      </c>
      <c r="D752" s="317" t="s">
        <v>684</v>
      </c>
    </row>
    <row r="753" spans="1:4" x14ac:dyDescent="0.3">
      <c r="A753" s="317" t="s">
        <v>847</v>
      </c>
      <c r="B753" s="375" t="s">
        <v>848</v>
      </c>
      <c r="C753" s="317" t="s">
        <v>715</v>
      </c>
      <c r="D753" s="317" t="s">
        <v>716</v>
      </c>
    </row>
    <row r="754" spans="1:4" x14ac:dyDescent="0.3">
      <c r="A754" s="317" t="s">
        <v>847</v>
      </c>
      <c r="B754" s="375" t="s">
        <v>848</v>
      </c>
      <c r="C754" s="317" t="s">
        <v>663</v>
      </c>
      <c r="D754" s="317" t="s">
        <v>664</v>
      </c>
    </row>
    <row r="755" spans="1:4" x14ac:dyDescent="0.3">
      <c r="A755" s="317" t="s">
        <v>847</v>
      </c>
      <c r="B755" s="375" t="s">
        <v>848</v>
      </c>
      <c r="C755" s="317" t="s">
        <v>665</v>
      </c>
      <c r="D755" s="317" t="s">
        <v>666</v>
      </c>
    </row>
    <row r="756" spans="1:4" x14ac:dyDescent="0.3">
      <c r="A756" s="317" t="s">
        <v>849</v>
      </c>
      <c r="B756" s="375" t="s">
        <v>850</v>
      </c>
      <c r="C756" s="317" t="s">
        <v>675</v>
      </c>
      <c r="D756" s="317" t="s">
        <v>676</v>
      </c>
    </row>
    <row r="757" spans="1:4" x14ac:dyDescent="0.3">
      <c r="A757" s="317" t="s">
        <v>849</v>
      </c>
      <c r="B757" s="375" t="s">
        <v>850</v>
      </c>
      <c r="C757" s="317" t="s">
        <v>654</v>
      </c>
      <c r="D757" s="317" t="s">
        <v>655</v>
      </c>
    </row>
    <row r="758" spans="1:4" x14ac:dyDescent="0.3">
      <c r="A758" s="317" t="s">
        <v>849</v>
      </c>
      <c r="B758" s="375" t="s">
        <v>850</v>
      </c>
      <c r="C758" s="317" t="s">
        <v>662</v>
      </c>
      <c r="D758" s="317" t="s">
        <v>397</v>
      </c>
    </row>
    <row r="759" spans="1:4" x14ac:dyDescent="0.3">
      <c r="A759" s="317" t="s">
        <v>849</v>
      </c>
      <c r="B759" s="375" t="s">
        <v>850</v>
      </c>
      <c r="C759" s="317" t="s">
        <v>663</v>
      </c>
      <c r="D759" s="317" t="s">
        <v>664</v>
      </c>
    </row>
    <row r="760" spans="1:4" x14ac:dyDescent="0.3">
      <c r="A760" s="317" t="s">
        <v>849</v>
      </c>
      <c r="B760" s="375" t="s">
        <v>850</v>
      </c>
      <c r="C760" s="317" t="s">
        <v>665</v>
      </c>
      <c r="D760" s="317" t="s">
        <v>666</v>
      </c>
    </row>
    <row r="761" spans="1:4" x14ac:dyDescent="0.3">
      <c r="A761" s="317" t="s">
        <v>851</v>
      </c>
      <c r="B761" s="375" t="s">
        <v>852</v>
      </c>
      <c r="C761" s="317" t="s">
        <v>650</v>
      </c>
      <c r="D761" s="317" t="s">
        <v>651</v>
      </c>
    </row>
    <row r="762" spans="1:4" x14ac:dyDescent="0.3">
      <c r="A762" s="317" t="s">
        <v>851</v>
      </c>
      <c r="B762" s="375" t="s">
        <v>852</v>
      </c>
      <c r="C762" s="317" t="s">
        <v>675</v>
      </c>
      <c r="D762" s="317" t="s">
        <v>676</v>
      </c>
    </row>
    <row r="763" spans="1:4" x14ac:dyDescent="0.3">
      <c r="A763" s="317" t="s">
        <v>851</v>
      </c>
      <c r="B763" s="375" t="s">
        <v>852</v>
      </c>
      <c r="C763" s="317" t="s">
        <v>818</v>
      </c>
      <c r="D763" t="s">
        <v>819</v>
      </c>
    </row>
    <row r="764" spans="1:4" x14ac:dyDescent="0.3">
      <c r="A764" s="317" t="s">
        <v>851</v>
      </c>
      <c r="B764" s="375" t="s">
        <v>852</v>
      </c>
      <c r="C764" s="317" t="s">
        <v>654</v>
      </c>
      <c r="D764" s="317" t="s">
        <v>655</v>
      </c>
    </row>
    <row r="765" spans="1:4" x14ac:dyDescent="0.3">
      <c r="A765" s="317" t="s">
        <v>851</v>
      </c>
      <c r="B765" s="375" t="s">
        <v>852</v>
      </c>
      <c r="C765" s="317" t="s">
        <v>683</v>
      </c>
      <c r="D765" s="317" t="s">
        <v>684</v>
      </c>
    </row>
    <row r="766" spans="1:4" x14ac:dyDescent="0.3">
      <c r="A766" s="317" t="s">
        <v>851</v>
      </c>
      <c r="B766" s="375" t="s">
        <v>852</v>
      </c>
      <c r="C766" s="317" t="s">
        <v>778</v>
      </c>
      <c r="D766" t="s">
        <v>779</v>
      </c>
    </row>
    <row r="767" spans="1:4" x14ac:dyDescent="0.3">
      <c r="A767" s="317" t="s">
        <v>851</v>
      </c>
      <c r="B767" s="375" t="s">
        <v>852</v>
      </c>
      <c r="C767" s="317" t="s">
        <v>721</v>
      </c>
      <c r="D767" s="317" t="s">
        <v>722</v>
      </c>
    </row>
    <row r="768" spans="1:4" x14ac:dyDescent="0.3">
      <c r="A768" s="317" t="s">
        <v>851</v>
      </c>
      <c r="B768" s="375" t="s">
        <v>852</v>
      </c>
      <c r="C768" s="317" t="s">
        <v>662</v>
      </c>
      <c r="D768" s="317" t="s">
        <v>397</v>
      </c>
    </row>
    <row r="769" spans="1:4" x14ac:dyDescent="0.3">
      <c r="A769" s="317" t="s">
        <v>851</v>
      </c>
      <c r="B769" s="377" t="s">
        <v>853</v>
      </c>
      <c r="C769" s="317" t="s">
        <v>663</v>
      </c>
      <c r="D769" s="317" t="s">
        <v>664</v>
      </c>
    </row>
    <row r="770" spans="1:4" x14ac:dyDescent="0.3">
      <c r="A770" s="317" t="s">
        <v>851</v>
      </c>
      <c r="B770" s="375" t="s">
        <v>852</v>
      </c>
      <c r="C770" s="317" t="s">
        <v>665</v>
      </c>
      <c r="D770" s="317" t="s">
        <v>666</v>
      </c>
    </row>
    <row r="771" spans="1:4" x14ac:dyDescent="0.3">
      <c r="A771" s="317" t="s">
        <v>854</v>
      </c>
      <c r="B771" s="375" t="s">
        <v>855</v>
      </c>
      <c r="C771" s="317" t="s">
        <v>644</v>
      </c>
      <c r="D771" s="317" t="s">
        <v>645</v>
      </c>
    </row>
    <row r="772" spans="1:4" x14ac:dyDescent="0.3">
      <c r="A772" s="317" t="s">
        <v>854</v>
      </c>
      <c r="B772" s="375" t="s">
        <v>855</v>
      </c>
      <c r="C772" s="317" t="s">
        <v>646</v>
      </c>
      <c r="D772" s="317" t="s">
        <v>647</v>
      </c>
    </row>
    <row r="773" spans="1:4" x14ac:dyDescent="0.3">
      <c r="A773" s="317" t="s">
        <v>854</v>
      </c>
      <c r="B773" s="375" t="s">
        <v>855</v>
      </c>
      <c r="C773" s="317" t="s">
        <v>650</v>
      </c>
      <c r="D773" s="317" t="s">
        <v>651</v>
      </c>
    </row>
    <row r="774" spans="1:4" x14ac:dyDescent="0.3">
      <c r="A774" s="317" t="s">
        <v>854</v>
      </c>
      <c r="B774" s="375" t="s">
        <v>855</v>
      </c>
      <c r="C774" s="317" t="s">
        <v>729</v>
      </c>
      <c r="D774" s="317" t="s">
        <v>730</v>
      </c>
    </row>
    <row r="775" spans="1:4" x14ac:dyDescent="0.3">
      <c r="A775" s="317" t="s">
        <v>854</v>
      </c>
      <c r="B775" s="375" t="s">
        <v>855</v>
      </c>
      <c r="C775" s="317" t="s">
        <v>675</v>
      </c>
      <c r="D775" s="317" t="s">
        <v>676</v>
      </c>
    </row>
    <row r="776" spans="1:4" x14ac:dyDescent="0.3">
      <c r="A776" s="317" t="s">
        <v>854</v>
      </c>
      <c r="B776" s="375" t="s">
        <v>855</v>
      </c>
      <c r="C776" s="317" t="s">
        <v>654</v>
      </c>
      <c r="D776" s="317" t="s">
        <v>655</v>
      </c>
    </row>
    <row r="777" spans="1:4" x14ac:dyDescent="0.3">
      <c r="A777" s="317" t="s">
        <v>854</v>
      </c>
      <c r="B777" s="374" t="s">
        <v>855</v>
      </c>
      <c r="C777" s="317" t="s">
        <v>677</v>
      </c>
      <c r="D777" s="317" t="s">
        <v>678</v>
      </c>
    </row>
    <row r="778" spans="1:4" x14ac:dyDescent="0.3">
      <c r="A778" s="317" t="s">
        <v>854</v>
      </c>
      <c r="B778" s="374" t="s">
        <v>855</v>
      </c>
      <c r="C778" s="317" t="s">
        <v>658</v>
      </c>
      <c r="D778" s="317" t="s">
        <v>659</v>
      </c>
    </row>
    <row r="779" spans="1:4" x14ac:dyDescent="0.3">
      <c r="A779" s="317" t="s">
        <v>854</v>
      </c>
      <c r="B779" s="374" t="s">
        <v>855</v>
      </c>
      <c r="C779" s="317" t="s">
        <v>679</v>
      </c>
      <c r="D779" s="317" t="s">
        <v>680</v>
      </c>
    </row>
    <row r="780" spans="1:4" x14ac:dyDescent="0.3">
      <c r="A780" s="317" t="s">
        <v>854</v>
      </c>
      <c r="B780" s="374" t="s">
        <v>855</v>
      </c>
      <c r="C780" s="317" t="s">
        <v>660</v>
      </c>
      <c r="D780" s="317" t="s">
        <v>661</v>
      </c>
    </row>
    <row r="781" spans="1:4" x14ac:dyDescent="0.3">
      <c r="A781" s="317" t="s">
        <v>854</v>
      </c>
      <c r="B781" s="374" t="s">
        <v>855</v>
      </c>
      <c r="C781" s="317" t="s">
        <v>709</v>
      </c>
      <c r="D781" s="317" t="s">
        <v>710</v>
      </c>
    </row>
    <row r="782" spans="1:4" x14ac:dyDescent="0.3">
      <c r="A782" s="317" t="s">
        <v>854</v>
      </c>
      <c r="B782" s="374" t="s">
        <v>855</v>
      </c>
      <c r="C782" s="317" t="s">
        <v>683</v>
      </c>
      <c r="D782" s="317" t="s">
        <v>684</v>
      </c>
    </row>
    <row r="783" spans="1:4" x14ac:dyDescent="0.3">
      <c r="A783" s="317" t="s">
        <v>854</v>
      </c>
      <c r="B783" s="374" t="s">
        <v>855</v>
      </c>
      <c r="C783" s="317" t="s">
        <v>721</v>
      </c>
      <c r="D783" s="317" t="s">
        <v>722</v>
      </c>
    </row>
    <row r="784" spans="1:4" x14ac:dyDescent="0.3">
      <c r="A784" s="317" t="s">
        <v>854</v>
      </c>
      <c r="B784" s="374" t="s">
        <v>855</v>
      </c>
      <c r="C784" s="317" t="s">
        <v>662</v>
      </c>
      <c r="D784" s="317" t="s">
        <v>397</v>
      </c>
    </row>
    <row r="785" spans="1:4" x14ac:dyDescent="0.3">
      <c r="A785" s="317" t="s">
        <v>854</v>
      </c>
      <c r="B785" s="374" t="s">
        <v>855</v>
      </c>
      <c r="C785" s="317" t="s">
        <v>663</v>
      </c>
      <c r="D785" s="317" t="s">
        <v>664</v>
      </c>
    </row>
    <row r="786" spans="1:4" x14ac:dyDescent="0.3">
      <c r="A786" s="317" t="s">
        <v>854</v>
      </c>
      <c r="B786" s="374" t="s">
        <v>855</v>
      </c>
      <c r="C786" s="317" t="s">
        <v>665</v>
      </c>
      <c r="D786" s="317" t="s">
        <v>666</v>
      </c>
    </row>
    <row r="787" spans="1:4" x14ac:dyDescent="0.3">
      <c r="A787" s="317" t="s">
        <v>856</v>
      </c>
      <c r="B787" s="374" t="s">
        <v>857</v>
      </c>
      <c r="C787" s="317" t="s">
        <v>646</v>
      </c>
      <c r="D787" s="317" t="s">
        <v>647</v>
      </c>
    </row>
    <row r="788" spans="1:4" x14ac:dyDescent="0.3">
      <c r="A788" s="317" t="s">
        <v>856</v>
      </c>
      <c r="B788" s="374" t="s">
        <v>857</v>
      </c>
      <c r="C788" s="317" t="s">
        <v>673</v>
      </c>
      <c r="D788" s="317" t="s">
        <v>674</v>
      </c>
    </row>
    <row r="789" spans="1:4" x14ac:dyDescent="0.3">
      <c r="A789" s="317" t="s">
        <v>856</v>
      </c>
      <c r="B789" s="374" t="s">
        <v>857</v>
      </c>
      <c r="C789" s="317" t="s">
        <v>650</v>
      </c>
      <c r="D789" s="317" t="s">
        <v>651</v>
      </c>
    </row>
    <row r="790" spans="1:4" x14ac:dyDescent="0.3">
      <c r="A790" s="317" t="s">
        <v>856</v>
      </c>
      <c r="B790" s="374" t="s">
        <v>857</v>
      </c>
      <c r="C790" s="317" t="s">
        <v>756</v>
      </c>
      <c r="D790" s="317" t="s">
        <v>757</v>
      </c>
    </row>
    <row r="791" spans="1:4" x14ac:dyDescent="0.3">
      <c r="A791" s="317" t="s">
        <v>856</v>
      </c>
      <c r="B791" s="374" t="s">
        <v>857</v>
      </c>
      <c r="C791" s="317" t="s">
        <v>652</v>
      </c>
      <c r="D791" s="317" t="s">
        <v>653</v>
      </c>
    </row>
    <row r="792" spans="1:4" x14ac:dyDescent="0.3">
      <c r="A792" s="317" t="s">
        <v>856</v>
      </c>
      <c r="B792" s="374" t="s">
        <v>857</v>
      </c>
      <c r="C792" s="317" t="s">
        <v>675</v>
      </c>
      <c r="D792" s="317" t="s">
        <v>676</v>
      </c>
    </row>
    <row r="793" spans="1:4" x14ac:dyDescent="0.3">
      <c r="A793" s="317" t="s">
        <v>856</v>
      </c>
      <c r="B793" s="374" t="s">
        <v>857</v>
      </c>
      <c r="C793" s="317" t="s">
        <v>656</v>
      </c>
      <c r="D793" s="317" t="s">
        <v>657</v>
      </c>
    </row>
    <row r="794" spans="1:4" x14ac:dyDescent="0.3">
      <c r="A794" s="317" t="s">
        <v>856</v>
      </c>
      <c r="B794" s="374" t="s">
        <v>857</v>
      </c>
      <c r="C794" s="317" t="s">
        <v>658</v>
      </c>
      <c r="D794" s="317" t="s">
        <v>659</v>
      </c>
    </row>
    <row r="795" spans="1:4" x14ac:dyDescent="0.3">
      <c r="A795" s="317" t="s">
        <v>856</v>
      </c>
      <c r="B795" s="375" t="s">
        <v>857</v>
      </c>
      <c r="C795" s="317" t="s">
        <v>663</v>
      </c>
      <c r="D795" s="317" t="s">
        <v>664</v>
      </c>
    </row>
    <row r="796" spans="1:4" x14ac:dyDescent="0.3">
      <c r="A796" s="317" t="s">
        <v>856</v>
      </c>
      <c r="B796" s="375" t="s">
        <v>857</v>
      </c>
      <c r="C796" s="317" t="s">
        <v>665</v>
      </c>
      <c r="D796" s="317" t="s">
        <v>666</v>
      </c>
    </row>
    <row r="797" spans="1:4" x14ac:dyDescent="0.3">
      <c r="A797" s="317" t="s">
        <v>858</v>
      </c>
      <c r="B797" s="375" t="s">
        <v>859</v>
      </c>
      <c r="C797" s="317" t="s">
        <v>669</v>
      </c>
      <c r="D797" s="317" t="s">
        <v>670</v>
      </c>
    </row>
    <row r="798" spans="1:4" x14ac:dyDescent="0.3">
      <c r="A798" s="317" t="s">
        <v>858</v>
      </c>
      <c r="B798" s="375" t="s">
        <v>859</v>
      </c>
      <c r="C798" s="317" t="s">
        <v>689</v>
      </c>
      <c r="D798" s="317" t="s">
        <v>690</v>
      </c>
    </row>
    <row r="799" spans="1:4" x14ac:dyDescent="0.3">
      <c r="A799" s="317" t="s">
        <v>858</v>
      </c>
      <c r="B799" s="375" t="s">
        <v>859</v>
      </c>
      <c r="C799" s="317" t="s">
        <v>766</v>
      </c>
      <c r="D799" s="317" t="s">
        <v>767</v>
      </c>
    </row>
    <row r="800" spans="1:4" x14ac:dyDescent="0.3">
      <c r="A800" s="317" t="s">
        <v>858</v>
      </c>
      <c r="B800" s="375" t="s">
        <v>859</v>
      </c>
      <c r="C800" s="317" t="s">
        <v>644</v>
      </c>
      <c r="D800" s="317" t="s">
        <v>645</v>
      </c>
    </row>
    <row r="801" spans="1:4" x14ac:dyDescent="0.3">
      <c r="A801" s="317" t="s">
        <v>858</v>
      </c>
      <c r="B801" s="375" t="s">
        <v>859</v>
      </c>
      <c r="C801" s="317" t="s">
        <v>646</v>
      </c>
      <c r="D801" s="317" t="s">
        <v>647</v>
      </c>
    </row>
    <row r="802" spans="1:4" x14ac:dyDescent="0.3">
      <c r="A802" s="317" t="s">
        <v>858</v>
      </c>
      <c r="B802" s="375" t="s">
        <v>859</v>
      </c>
      <c r="C802" s="317" t="s">
        <v>648</v>
      </c>
      <c r="D802" s="317" t="s">
        <v>649</v>
      </c>
    </row>
    <row r="803" spans="1:4" x14ac:dyDescent="0.3">
      <c r="A803" s="317" t="s">
        <v>858</v>
      </c>
      <c r="B803" s="375" t="s">
        <v>859</v>
      </c>
      <c r="C803" s="317" t="s">
        <v>673</v>
      </c>
      <c r="D803" s="317" t="s">
        <v>674</v>
      </c>
    </row>
    <row r="804" spans="1:4" x14ac:dyDescent="0.3">
      <c r="A804" s="317" t="s">
        <v>858</v>
      </c>
      <c r="B804" s="375" t="s">
        <v>859</v>
      </c>
      <c r="C804" s="317" t="s">
        <v>650</v>
      </c>
      <c r="D804" s="317" t="s">
        <v>651</v>
      </c>
    </row>
    <row r="805" spans="1:4" x14ac:dyDescent="0.3">
      <c r="A805" s="317" t="s">
        <v>858</v>
      </c>
      <c r="B805" s="375" t="s">
        <v>859</v>
      </c>
      <c r="C805" s="317" t="s">
        <v>729</v>
      </c>
      <c r="D805" s="317" t="s">
        <v>730</v>
      </c>
    </row>
    <row r="806" spans="1:4" x14ac:dyDescent="0.3">
      <c r="A806" s="317" t="s">
        <v>858</v>
      </c>
      <c r="B806" s="375" t="s">
        <v>859</v>
      </c>
      <c r="C806" s="317" t="s">
        <v>705</v>
      </c>
      <c r="D806" s="317" t="s">
        <v>706</v>
      </c>
    </row>
    <row r="807" spans="1:4" x14ac:dyDescent="0.3">
      <c r="A807" s="317" t="s">
        <v>858</v>
      </c>
      <c r="B807" s="375" t="s">
        <v>859</v>
      </c>
      <c r="C807" s="317" t="s">
        <v>652</v>
      </c>
      <c r="D807" s="317" t="s">
        <v>653</v>
      </c>
    </row>
    <row r="808" spans="1:4" x14ac:dyDescent="0.3">
      <c r="A808" s="317" t="s">
        <v>858</v>
      </c>
      <c r="B808" s="375" t="s">
        <v>859</v>
      </c>
      <c r="C808" s="317" t="s">
        <v>675</v>
      </c>
      <c r="D808" s="317" t="s">
        <v>676</v>
      </c>
    </row>
    <row r="809" spans="1:4" x14ac:dyDescent="0.3">
      <c r="A809" s="317" t="s">
        <v>858</v>
      </c>
      <c r="B809" s="375" t="s">
        <v>859</v>
      </c>
      <c r="C809" s="317" t="s">
        <v>654</v>
      </c>
      <c r="D809" s="317" t="s">
        <v>655</v>
      </c>
    </row>
    <row r="810" spans="1:4" x14ac:dyDescent="0.3">
      <c r="A810" s="317" t="s">
        <v>858</v>
      </c>
      <c r="B810" s="375" t="s">
        <v>859</v>
      </c>
      <c r="C810" s="317" t="s">
        <v>677</v>
      </c>
      <c r="D810" s="317" t="s">
        <v>678</v>
      </c>
    </row>
    <row r="811" spans="1:4" x14ac:dyDescent="0.3">
      <c r="A811" s="317" t="s">
        <v>858</v>
      </c>
      <c r="B811" s="375" t="s">
        <v>859</v>
      </c>
      <c r="C811" s="317" t="s">
        <v>679</v>
      </c>
      <c r="D811" s="317" t="s">
        <v>680</v>
      </c>
    </row>
    <row r="812" spans="1:4" x14ac:dyDescent="0.3">
      <c r="A812" s="317" t="s">
        <v>858</v>
      </c>
      <c r="B812" s="375" t="s">
        <v>859</v>
      </c>
      <c r="C812" s="317" t="s">
        <v>660</v>
      </c>
      <c r="D812" s="317" t="s">
        <v>661</v>
      </c>
    </row>
    <row r="813" spans="1:4" x14ac:dyDescent="0.3">
      <c r="A813" s="317" t="s">
        <v>858</v>
      </c>
      <c r="B813" s="375" t="s">
        <v>859</v>
      </c>
      <c r="C813" s="317" t="s">
        <v>709</v>
      </c>
      <c r="D813" s="317" t="s">
        <v>710</v>
      </c>
    </row>
    <row r="814" spans="1:4" x14ac:dyDescent="0.3">
      <c r="A814" s="317" t="s">
        <v>858</v>
      </c>
      <c r="B814" s="375" t="s">
        <v>859</v>
      </c>
      <c r="C814" s="317" t="s">
        <v>683</v>
      </c>
      <c r="D814" s="317" t="s">
        <v>684</v>
      </c>
    </row>
    <row r="815" spans="1:4" x14ac:dyDescent="0.3">
      <c r="A815" s="317" t="s">
        <v>858</v>
      </c>
      <c r="B815" s="375" t="s">
        <v>859</v>
      </c>
      <c r="C815" s="317" t="s">
        <v>711</v>
      </c>
      <c r="D815" s="317" t="s">
        <v>712</v>
      </c>
    </row>
    <row r="816" spans="1:4" x14ac:dyDescent="0.3">
      <c r="A816" s="317" t="s">
        <v>858</v>
      </c>
      <c r="B816" s="374" t="s">
        <v>859</v>
      </c>
      <c r="C816" s="317" t="s">
        <v>713</v>
      </c>
      <c r="D816" s="317" t="s">
        <v>714</v>
      </c>
    </row>
    <row r="817" spans="1:4" x14ac:dyDescent="0.3">
      <c r="A817" s="317" t="s">
        <v>858</v>
      </c>
      <c r="B817" s="374" t="s">
        <v>859</v>
      </c>
      <c r="C817" s="317" t="s">
        <v>721</v>
      </c>
      <c r="D817" s="317" t="s">
        <v>722</v>
      </c>
    </row>
    <row r="818" spans="1:4" x14ac:dyDescent="0.3">
      <c r="A818" s="317" t="s">
        <v>858</v>
      </c>
      <c r="B818" s="374" t="s">
        <v>859</v>
      </c>
      <c r="C818" s="317" t="s">
        <v>662</v>
      </c>
      <c r="D818" s="317" t="s">
        <v>397</v>
      </c>
    </row>
    <row r="819" spans="1:4" x14ac:dyDescent="0.3">
      <c r="A819" s="317" t="s">
        <v>858</v>
      </c>
      <c r="B819" s="374" t="s">
        <v>859</v>
      </c>
      <c r="C819" s="317" t="s">
        <v>663</v>
      </c>
      <c r="D819" s="317" t="s">
        <v>664</v>
      </c>
    </row>
    <row r="820" spans="1:4" x14ac:dyDescent="0.3">
      <c r="A820" s="317" t="s">
        <v>858</v>
      </c>
      <c r="B820" s="374" t="s">
        <v>859</v>
      </c>
      <c r="C820" s="317" t="s">
        <v>665</v>
      </c>
      <c r="D820" s="317" t="s">
        <v>666</v>
      </c>
    </row>
    <row r="821" spans="1:4" x14ac:dyDescent="0.3">
      <c r="A821" s="317" t="s">
        <v>860</v>
      </c>
      <c r="B821" s="374" t="s">
        <v>861</v>
      </c>
      <c r="C821" s="317" t="s">
        <v>650</v>
      </c>
      <c r="D821" s="317" t="s">
        <v>651</v>
      </c>
    </row>
    <row r="822" spans="1:4" x14ac:dyDescent="0.3">
      <c r="A822" s="317" t="s">
        <v>860</v>
      </c>
      <c r="B822" s="374" t="s">
        <v>861</v>
      </c>
      <c r="C822" s="317" t="s">
        <v>675</v>
      </c>
      <c r="D822" s="317" t="s">
        <v>676</v>
      </c>
    </row>
    <row r="823" spans="1:4" x14ac:dyDescent="0.3">
      <c r="A823" s="317" t="s">
        <v>860</v>
      </c>
      <c r="B823" s="375" t="s">
        <v>861</v>
      </c>
      <c r="C823" s="317" t="s">
        <v>654</v>
      </c>
      <c r="D823" s="317" t="s">
        <v>655</v>
      </c>
    </row>
    <row r="824" spans="1:4" x14ac:dyDescent="0.3">
      <c r="A824" s="317" t="s">
        <v>860</v>
      </c>
      <c r="B824" s="375" t="s">
        <v>861</v>
      </c>
      <c r="C824" s="317" t="s">
        <v>660</v>
      </c>
      <c r="D824" s="317" t="s">
        <v>661</v>
      </c>
    </row>
    <row r="825" spans="1:4" x14ac:dyDescent="0.3">
      <c r="A825" s="317" t="s">
        <v>860</v>
      </c>
      <c r="B825" s="375" t="s">
        <v>861</v>
      </c>
      <c r="C825" s="317" t="s">
        <v>721</v>
      </c>
      <c r="D825" s="317" t="s">
        <v>722</v>
      </c>
    </row>
    <row r="826" spans="1:4" x14ac:dyDescent="0.3">
      <c r="A826" s="317" t="s">
        <v>860</v>
      </c>
      <c r="B826" s="375" t="s">
        <v>861</v>
      </c>
      <c r="C826" s="317" t="s">
        <v>662</v>
      </c>
      <c r="D826" s="317" t="s">
        <v>397</v>
      </c>
    </row>
    <row r="827" spans="1:4" x14ac:dyDescent="0.3">
      <c r="A827" s="317" t="s">
        <v>860</v>
      </c>
      <c r="B827" s="375" t="s">
        <v>861</v>
      </c>
      <c r="C827" s="317" t="s">
        <v>663</v>
      </c>
      <c r="D827" s="317" t="s">
        <v>664</v>
      </c>
    </row>
    <row r="828" spans="1:4" x14ac:dyDescent="0.3">
      <c r="A828" s="317" t="s">
        <v>860</v>
      </c>
      <c r="B828" s="375" t="s">
        <v>861</v>
      </c>
      <c r="C828" s="317" t="s">
        <v>665</v>
      </c>
      <c r="D828" s="317" t="s">
        <v>666</v>
      </c>
    </row>
    <row r="829" spans="1:4" x14ac:dyDescent="0.3">
      <c r="A829" s="317" t="s">
        <v>862</v>
      </c>
      <c r="B829" s="375" t="s">
        <v>863</v>
      </c>
      <c r="C829" s="317" t="s">
        <v>646</v>
      </c>
      <c r="D829" s="317" t="s">
        <v>647</v>
      </c>
    </row>
    <row r="830" spans="1:4" x14ac:dyDescent="0.3">
      <c r="A830" s="317" t="s">
        <v>862</v>
      </c>
      <c r="B830" s="375" t="s">
        <v>863</v>
      </c>
      <c r="C830" s="317" t="s">
        <v>673</v>
      </c>
      <c r="D830" s="317" t="s">
        <v>674</v>
      </c>
    </row>
    <row r="831" spans="1:4" x14ac:dyDescent="0.3">
      <c r="A831" s="317" t="s">
        <v>862</v>
      </c>
      <c r="B831" s="375" t="s">
        <v>863</v>
      </c>
      <c r="C831" s="317" t="s">
        <v>675</v>
      </c>
      <c r="D831" s="317" t="s">
        <v>676</v>
      </c>
    </row>
    <row r="832" spans="1:4" x14ac:dyDescent="0.3">
      <c r="A832" s="317" t="s">
        <v>862</v>
      </c>
      <c r="B832" s="375" t="s">
        <v>863</v>
      </c>
      <c r="C832" s="317" t="s">
        <v>709</v>
      </c>
      <c r="D832" s="317" t="s">
        <v>710</v>
      </c>
    </row>
    <row r="833" spans="1:4" x14ac:dyDescent="0.3">
      <c r="A833" s="317" t="s">
        <v>862</v>
      </c>
      <c r="B833" s="375" t="s">
        <v>863</v>
      </c>
      <c r="C833" s="317" t="s">
        <v>663</v>
      </c>
      <c r="D833" s="317" t="s">
        <v>664</v>
      </c>
    </row>
    <row r="834" spans="1:4" x14ac:dyDescent="0.3">
      <c r="A834" s="317" t="s">
        <v>862</v>
      </c>
      <c r="B834" s="374" t="s">
        <v>863</v>
      </c>
      <c r="C834" s="317" t="s">
        <v>665</v>
      </c>
      <c r="D834" s="317" t="s">
        <v>666</v>
      </c>
    </row>
    <row r="835" spans="1:4" x14ac:dyDescent="0.3">
      <c r="A835" s="317" t="s">
        <v>864</v>
      </c>
      <c r="B835" s="374" t="s">
        <v>865</v>
      </c>
      <c r="C835" s="317" t="s">
        <v>669</v>
      </c>
      <c r="D835" s="317" t="s">
        <v>670</v>
      </c>
    </row>
    <row r="836" spans="1:4" x14ac:dyDescent="0.3">
      <c r="A836" s="317" t="s">
        <v>864</v>
      </c>
      <c r="B836" s="374" t="s">
        <v>865</v>
      </c>
      <c r="C836" s="317" t="s">
        <v>644</v>
      </c>
      <c r="D836" s="317" t="s">
        <v>645</v>
      </c>
    </row>
    <row r="837" spans="1:4" x14ac:dyDescent="0.3">
      <c r="A837" s="317" t="s">
        <v>864</v>
      </c>
      <c r="B837" s="374" t="s">
        <v>865</v>
      </c>
      <c r="C837" s="317" t="s">
        <v>673</v>
      </c>
      <c r="D837" s="317" t="s">
        <v>674</v>
      </c>
    </row>
    <row r="838" spans="1:4" x14ac:dyDescent="0.3">
      <c r="A838" s="317" t="s">
        <v>864</v>
      </c>
      <c r="B838" s="374" t="s">
        <v>865</v>
      </c>
      <c r="C838" s="317" t="s">
        <v>650</v>
      </c>
      <c r="D838" s="317" t="s">
        <v>651</v>
      </c>
    </row>
    <row r="839" spans="1:4" x14ac:dyDescent="0.3">
      <c r="A839" s="317" t="s">
        <v>864</v>
      </c>
      <c r="B839" s="374" t="s">
        <v>865</v>
      </c>
      <c r="C839" s="317" t="s">
        <v>729</v>
      </c>
      <c r="D839" s="317" t="s">
        <v>730</v>
      </c>
    </row>
    <row r="840" spans="1:4" x14ac:dyDescent="0.3">
      <c r="A840" s="317" t="s">
        <v>864</v>
      </c>
      <c r="B840" s="374" t="s">
        <v>865</v>
      </c>
      <c r="C840" s="317" t="s">
        <v>705</v>
      </c>
      <c r="D840" s="317" t="s">
        <v>706</v>
      </c>
    </row>
    <row r="841" spans="1:4" x14ac:dyDescent="0.3">
      <c r="A841" s="317" t="s">
        <v>864</v>
      </c>
      <c r="B841" s="374" t="s">
        <v>865</v>
      </c>
      <c r="C841" s="317" t="s">
        <v>652</v>
      </c>
      <c r="D841" s="317" t="s">
        <v>653</v>
      </c>
    </row>
    <row r="842" spans="1:4" x14ac:dyDescent="0.3">
      <c r="A842" s="317" t="s">
        <v>864</v>
      </c>
      <c r="B842" s="374" t="s">
        <v>865</v>
      </c>
      <c r="C842" s="317" t="s">
        <v>675</v>
      </c>
      <c r="D842" s="317" t="s">
        <v>676</v>
      </c>
    </row>
    <row r="843" spans="1:4" x14ac:dyDescent="0.3">
      <c r="A843" s="317" t="s">
        <v>864</v>
      </c>
      <c r="B843" s="374" t="s">
        <v>865</v>
      </c>
      <c r="C843" s="317" t="s">
        <v>654</v>
      </c>
      <c r="D843" s="317" t="s">
        <v>655</v>
      </c>
    </row>
    <row r="844" spans="1:4" x14ac:dyDescent="0.3">
      <c r="A844" s="317" t="s">
        <v>864</v>
      </c>
      <c r="B844" s="374" t="s">
        <v>865</v>
      </c>
      <c r="C844" s="317" t="s">
        <v>656</v>
      </c>
      <c r="D844" s="317" t="s">
        <v>657</v>
      </c>
    </row>
    <row r="845" spans="1:4" x14ac:dyDescent="0.3">
      <c r="A845" s="317" t="s">
        <v>864</v>
      </c>
      <c r="B845" s="374" t="s">
        <v>865</v>
      </c>
      <c r="C845" s="317" t="s">
        <v>658</v>
      </c>
      <c r="D845" s="317" t="s">
        <v>659</v>
      </c>
    </row>
    <row r="846" spans="1:4" x14ac:dyDescent="0.3">
      <c r="A846" s="317" t="s">
        <v>864</v>
      </c>
      <c r="B846" s="374" t="s">
        <v>865</v>
      </c>
      <c r="C846" s="317" t="s">
        <v>660</v>
      </c>
      <c r="D846" s="317" t="s">
        <v>661</v>
      </c>
    </row>
    <row r="847" spans="1:4" x14ac:dyDescent="0.3">
      <c r="A847" s="317" t="s">
        <v>864</v>
      </c>
      <c r="B847" s="374" t="s">
        <v>865</v>
      </c>
      <c r="C847" s="317" t="s">
        <v>681</v>
      </c>
      <c r="D847" s="317" t="s">
        <v>682</v>
      </c>
    </row>
    <row r="848" spans="1:4" x14ac:dyDescent="0.3">
      <c r="A848" s="317" t="s">
        <v>864</v>
      </c>
      <c r="B848" s="374" t="s">
        <v>865</v>
      </c>
      <c r="C848" s="317" t="s">
        <v>683</v>
      </c>
      <c r="D848" s="317" t="s">
        <v>684</v>
      </c>
    </row>
    <row r="849" spans="1:4" x14ac:dyDescent="0.3">
      <c r="A849" s="317" t="s">
        <v>864</v>
      </c>
      <c r="B849" s="374" t="s">
        <v>865</v>
      </c>
      <c r="C849" s="317" t="s">
        <v>721</v>
      </c>
      <c r="D849" s="317" t="s">
        <v>722</v>
      </c>
    </row>
    <row r="850" spans="1:4" x14ac:dyDescent="0.3">
      <c r="A850" s="317" t="s">
        <v>864</v>
      </c>
      <c r="B850" s="375" t="s">
        <v>865</v>
      </c>
      <c r="C850" s="317" t="s">
        <v>662</v>
      </c>
      <c r="D850" s="317" t="s">
        <v>397</v>
      </c>
    </row>
    <row r="851" spans="1:4" x14ac:dyDescent="0.3">
      <c r="A851" s="317" t="s">
        <v>864</v>
      </c>
      <c r="B851" s="375" t="s">
        <v>865</v>
      </c>
      <c r="C851" s="317" t="s">
        <v>663</v>
      </c>
      <c r="D851" s="317" t="s">
        <v>664</v>
      </c>
    </row>
    <row r="852" spans="1:4" x14ac:dyDescent="0.3">
      <c r="A852" s="317" t="s">
        <v>864</v>
      </c>
      <c r="B852" s="375" t="s">
        <v>865</v>
      </c>
      <c r="C852" s="317" t="s">
        <v>665</v>
      </c>
      <c r="D852" s="317" t="s">
        <v>666</v>
      </c>
    </row>
    <row r="853" spans="1:4" x14ac:dyDescent="0.3">
      <c r="A853" s="317" t="s">
        <v>866</v>
      </c>
      <c r="B853" s="375" t="s">
        <v>867</v>
      </c>
      <c r="C853" s="317" t="s">
        <v>644</v>
      </c>
      <c r="D853" s="317" t="s">
        <v>645</v>
      </c>
    </row>
    <row r="854" spans="1:4" x14ac:dyDescent="0.3">
      <c r="A854" s="317" t="s">
        <v>866</v>
      </c>
      <c r="B854" s="375" t="s">
        <v>867</v>
      </c>
      <c r="C854" s="317" t="s">
        <v>675</v>
      </c>
      <c r="D854" s="317" t="s">
        <v>676</v>
      </c>
    </row>
    <row r="855" spans="1:4" x14ac:dyDescent="0.3">
      <c r="A855" s="317" t="s">
        <v>866</v>
      </c>
      <c r="B855" s="375" t="s">
        <v>867</v>
      </c>
      <c r="C855" s="317" t="s">
        <v>654</v>
      </c>
      <c r="D855" s="317" t="s">
        <v>655</v>
      </c>
    </row>
    <row r="856" spans="1:4" x14ac:dyDescent="0.3">
      <c r="A856" s="317" t="s">
        <v>866</v>
      </c>
      <c r="B856" s="375" t="s">
        <v>867</v>
      </c>
      <c r="C856" s="317" t="s">
        <v>656</v>
      </c>
      <c r="D856" s="317" t="s">
        <v>657</v>
      </c>
    </row>
    <row r="857" spans="1:4" x14ac:dyDescent="0.3">
      <c r="A857" s="317" t="s">
        <v>866</v>
      </c>
      <c r="B857" s="375" t="s">
        <v>867</v>
      </c>
      <c r="C857" s="317" t="s">
        <v>709</v>
      </c>
      <c r="D857" s="317" t="s">
        <v>710</v>
      </c>
    </row>
    <row r="858" spans="1:4" x14ac:dyDescent="0.3">
      <c r="A858" s="317" t="s">
        <v>866</v>
      </c>
      <c r="B858" s="375" t="s">
        <v>867</v>
      </c>
      <c r="C858" s="317" t="s">
        <v>683</v>
      </c>
      <c r="D858" s="317" t="s">
        <v>684</v>
      </c>
    </row>
    <row r="859" spans="1:4" x14ac:dyDescent="0.3">
      <c r="A859" s="317" t="s">
        <v>866</v>
      </c>
      <c r="B859" s="375" t="s">
        <v>867</v>
      </c>
      <c r="C859" s="317" t="s">
        <v>721</v>
      </c>
      <c r="D859" s="317" t="s">
        <v>722</v>
      </c>
    </row>
    <row r="860" spans="1:4" x14ac:dyDescent="0.3">
      <c r="A860" s="317" t="s">
        <v>866</v>
      </c>
      <c r="B860" s="375" t="s">
        <v>867</v>
      </c>
      <c r="C860" s="317" t="s">
        <v>662</v>
      </c>
      <c r="D860" s="317" t="s">
        <v>397</v>
      </c>
    </row>
    <row r="861" spans="1:4" x14ac:dyDescent="0.3">
      <c r="A861" s="317" t="s">
        <v>866</v>
      </c>
      <c r="B861" s="375" t="s">
        <v>867</v>
      </c>
      <c r="C861" s="317" t="s">
        <v>663</v>
      </c>
      <c r="D861" s="317" t="s">
        <v>664</v>
      </c>
    </row>
    <row r="862" spans="1:4" x14ac:dyDescent="0.3">
      <c r="A862" s="317" t="s">
        <v>866</v>
      </c>
      <c r="B862" s="375" t="s">
        <v>867</v>
      </c>
      <c r="C862" s="317" t="s">
        <v>665</v>
      </c>
      <c r="D862" s="317" t="s">
        <v>666</v>
      </c>
    </row>
    <row r="863" spans="1:4" x14ac:dyDescent="0.3">
      <c r="A863" s="317" t="s">
        <v>868</v>
      </c>
      <c r="B863" s="375" t="s">
        <v>869</v>
      </c>
      <c r="C863" s="317" t="s">
        <v>689</v>
      </c>
      <c r="D863" s="317" t="s">
        <v>690</v>
      </c>
    </row>
    <row r="864" spans="1:4" x14ac:dyDescent="0.3">
      <c r="A864" s="317" t="s">
        <v>868</v>
      </c>
      <c r="B864" s="375" t="s">
        <v>869</v>
      </c>
      <c r="C864" s="317" t="s">
        <v>691</v>
      </c>
      <c r="D864" s="317" t="s">
        <v>692</v>
      </c>
    </row>
    <row r="865" spans="1:4" x14ac:dyDescent="0.3">
      <c r="A865" s="317" t="s">
        <v>868</v>
      </c>
      <c r="B865" s="375" t="s">
        <v>869</v>
      </c>
      <c r="C865" s="317" t="s">
        <v>695</v>
      </c>
      <c r="D865" s="317" t="s">
        <v>696</v>
      </c>
    </row>
    <row r="866" spans="1:4" x14ac:dyDescent="0.3">
      <c r="A866" s="317" t="s">
        <v>868</v>
      </c>
      <c r="B866" s="375" t="s">
        <v>869</v>
      </c>
      <c r="C866" s="317" t="s">
        <v>697</v>
      </c>
      <c r="D866" s="317" t="s">
        <v>698</v>
      </c>
    </row>
    <row r="867" spans="1:4" x14ac:dyDescent="0.3">
      <c r="A867" s="317" t="s">
        <v>868</v>
      </c>
      <c r="B867" s="375" t="s">
        <v>869</v>
      </c>
      <c r="C867" s="317" t="s">
        <v>654</v>
      </c>
      <c r="D867" s="317" t="s">
        <v>655</v>
      </c>
    </row>
    <row r="868" spans="1:4" x14ac:dyDescent="0.3">
      <c r="A868" s="317" t="s">
        <v>868</v>
      </c>
      <c r="B868" s="375" t="s">
        <v>869</v>
      </c>
      <c r="C868" s="317" t="s">
        <v>660</v>
      </c>
      <c r="D868" s="317" t="s">
        <v>661</v>
      </c>
    </row>
    <row r="869" spans="1:4" x14ac:dyDescent="0.3">
      <c r="A869" s="317" t="s">
        <v>868</v>
      </c>
      <c r="B869" s="375" t="s">
        <v>869</v>
      </c>
      <c r="C869" s="317" t="s">
        <v>683</v>
      </c>
      <c r="D869" s="317" t="s">
        <v>684</v>
      </c>
    </row>
    <row r="870" spans="1:4" x14ac:dyDescent="0.3">
      <c r="A870" s="317" t="s">
        <v>868</v>
      </c>
      <c r="B870" s="375" t="s">
        <v>869</v>
      </c>
      <c r="C870" s="317" t="s">
        <v>711</v>
      </c>
      <c r="D870" s="317" t="s">
        <v>712</v>
      </c>
    </row>
    <row r="871" spans="1:4" x14ac:dyDescent="0.3">
      <c r="A871" s="317" t="s">
        <v>868</v>
      </c>
      <c r="B871" s="375" t="s">
        <v>869</v>
      </c>
      <c r="C871" s="317" t="s">
        <v>713</v>
      </c>
      <c r="D871" s="317" t="s">
        <v>714</v>
      </c>
    </row>
    <row r="872" spans="1:4" x14ac:dyDescent="0.3">
      <c r="A872" s="317" t="s">
        <v>868</v>
      </c>
      <c r="B872" s="374" t="s">
        <v>869</v>
      </c>
      <c r="C872" s="317" t="s">
        <v>663</v>
      </c>
      <c r="D872" s="317" t="s">
        <v>664</v>
      </c>
    </row>
    <row r="873" spans="1:4" x14ac:dyDescent="0.3">
      <c r="A873" s="317" t="s">
        <v>868</v>
      </c>
      <c r="B873" s="374" t="s">
        <v>869</v>
      </c>
      <c r="C873" s="317" t="s">
        <v>665</v>
      </c>
      <c r="D873" s="317" t="s">
        <v>666</v>
      </c>
    </row>
    <row r="874" spans="1:4" x14ac:dyDescent="0.3">
      <c r="A874" s="317" t="s">
        <v>870</v>
      </c>
      <c r="B874" s="374" t="s">
        <v>871</v>
      </c>
      <c r="C874" s="317" t="s">
        <v>689</v>
      </c>
      <c r="D874" s="317" t="s">
        <v>690</v>
      </c>
    </row>
    <row r="875" spans="1:4" x14ac:dyDescent="0.3">
      <c r="A875" s="317" t="s">
        <v>870</v>
      </c>
      <c r="B875" s="374" t="s">
        <v>871</v>
      </c>
      <c r="C875" s="317" t="s">
        <v>646</v>
      </c>
      <c r="D875" s="317" t="s">
        <v>647</v>
      </c>
    </row>
    <row r="876" spans="1:4" x14ac:dyDescent="0.3">
      <c r="A876" s="317" t="s">
        <v>870</v>
      </c>
      <c r="B876" s="374" t="s">
        <v>871</v>
      </c>
      <c r="C876" s="317" t="s">
        <v>695</v>
      </c>
      <c r="D876" s="317" t="s">
        <v>696</v>
      </c>
    </row>
    <row r="877" spans="1:4" x14ac:dyDescent="0.3">
      <c r="A877" s="317" t="s">
        <v>870</v>
      </c>
      <c r="B877" s="374" t="s">
        <v>871</v>
      </c>
      <c r="C877" s="317" t="s">
        <v>648</v>
      </c>
      <c r="D877" s="317" t="s">
        <v>649</v>
      </c>
    </row>
    <row r="878" spans="1:4" x14ac:dyDescent="0.3">
      <c r="A878" s="317" t="s">
        <v>870</v>
      </c>
      <c r="B878" s="374" t="s">
        <v>871</v>
      </c>
      <c r="C878" s="317" t="s">
        <v>697</v>
      </c>
      <c r="D878" s="317" t="s">
        <v>698</v>
      </c>
    </row>
    <row r="879" spans="1:4" x14ac:dyDescent="0.3">
      <c r="A879" s="317" t="s">
        <v>870</v>
      </c>
      <c r="B879" s="374" t="s">
        <v>871</v>
      </c>
      <c r="C879" s="317" t="s">
        <v>701</v>
      </c>
      <c r="D879" t="s">
        <v>702</v>
      </c>
    </row>
    <row r="880" spans="1:4" x14ac:dyDescent="0.3">
      <c r="A880" s="317" t="s">
        <v>870</v>
      </c>
      <c r="B880" s="374" t="s">
        <v>871</v>
      </c>
      <c r="C880" s="317" t="s">
        <v>671</v>
      </c>
      <c r="D880" s="317" t="s">
        <v>672</v>
      </c>
    </row>
    <row r="881" spans="1:4" x14ac:dyDescent="0.3">
      <c r="A881" s="317" t="s">
        <v>870</v>
      </c>
      <c r="B881" s="374" t="s">
        <v>871</v>
      </c>
      <c r="C881" s="317" t="s">
        <v>650</v>
      </c>
      <c r="D881" s="317" t="s">
        <v>651</v>
      </c>
    </row>
    <row r="882" spans="1:4" x14ac:dyDescent="0.3">
      <c r="A882" s="317" t="s">
        <v>870</v>
      </c>
      <c r="B882" s="374" t="s">
        <v>871</v>
      </c>
      <c r="C882" s="317" t="s">
        <v>729</v>
      </c>
      <c r="D882" s="317" t="s">
        <v>730</v>
      </c>
    </row>
    <row r="883" spans="1:4" x14ac:dyDescent="0.3">
      <c r="A883" s="317" t="s">
        <v>870</v>
      </c>
      <c r="B883" s="375" t="s">
        <v>871</v>
      </c>
      <c r="C883" s="317" t="s">
        <v>756</v>
      </c>
      <c r="D883" s="317" t="s">
        <v>757</v>
      </c>
    </row>
    <row r="884" spans="1:4" x14ac:dyDescent="0.3">
      <c r="A884" s="317" t="s">
        <v>870</v>
      </c>
      <c r="B884" s="375" t="s">
        <v>871</v>
      </c>
      <c r="C884" s="317" t="s">
        <v>654</v>
      </c>
      <c r="D884" s="317" t="s">
        <v>655</v>
      </c>
    </row>
    <row r="885" spans="1:4" x14ac:dyDescent="0.3">
      <c r="A885" s="317" t="s">
        <v>870</v>
      </c>
      <c r="B885" s="375" t="s">
        <v>871</v>
      </c>
      <c r="C885" s="317" t="s">
        <v>677</v>
      </c>
      <c r="D885" s="317" t="s">
        <v>678</v>
      </c>
    </row>
    <row r="886" spans="1:4" x14ac:dyDescent="0.3">
      <c r="A886" s="317" t="s">
        <v>870</v>
      </c>
      <c r="B886" s="375" t="s">
        <v>871</v>
      </c>
      <c r="C886" s="317" t="s">
        <v>658</v>
      </c>
      <c r="D886" s="317" t="s">
        <v>659</v>
      </c>
    </row>
    <row r="887" spans="1:4" x14ac:dyDescent="0.3">
      <c r="A887" s="317" t="s">
        <v>870</v>
      </c>
      <c r="B887" s="374" t="s">
        <v>871</v>
      </c>
      <c r="C887" s="317" t="s">
        <v>660</v>
      </c>
      <c r="D887" s="317" t="s">
        <v>661</v>
      </c>
    </row>
    <row r="888" spans="1:4" x14ac:dyDescent="0.3">
      <c r="A888" s="317" t="s">
        <v>870</v>
      </c>
      <c r="B888" s="374" t="s">
        <v>871</v>
      </c>
      <c r="C888" s="317" t="s">
        <v>683</v>
      </c>
      <c r="D888" s="317" t="s">
        <v>684</v>
      </c>
    </row>
    <row r="889" spans="1:4" x14ac:dyDescent="0.3">
      <c r="A889" s="317" t="s">
        <v>870</v>
      </c>
      <c r="B889" s="374" t="s">
        <v>871</v>
      </c>
      <c r="C889" s="317" t="s">
        <v>715</v>
      </c>
      <c r="D889" s="317" t="s">
        <v>716</v>
      </c>
    </row>
    <row r="890" spans="1:4" x14ac:dyDescent="0.3">
      <c r="A890" s="317" t="s">
        <v>870</v>
      </c>
      <c r="B890" s="374" t="s">
        <v>871</v>
      </c>
      <c r="C890" s="317" t="s">
        <v>717</v>
      </c>
      <c r="D890" t="s">
        <v>718</v>
      </c>
    </row>
    <row r="891" spans="1:4" x14ac:dyDescent="0.3">
      <c r="A891" s="317" t="s">
        <v>870</v>
      </c>
      <c r="B891" s="374" t="s">
        <v>871</v>
      </c>
      <c r="C891" s="317" t="s">
        <v>721</v>
      </c>
      <c r="D891" s="317" t="s">
        <v>722</v>
      </c>
    </row>
    <row r="892" spans="1:4" x14ac:dyDescent="0.3">
      <c r="A892" s="317" t="s">
        <v>870</v>
      </c>
      <c r="B892" s="374" t="s">
        <v>871</v>
      </c>
      <c r="C892" s="317" t="s">
        <v>662</v>
      </c>
      <c r="D892" s="317" t="s">
        <v>397</v>
      </c>
    </row>
    <row r="893" spans="1:4" x14ac:dyDescent="0.3">
      <c r="A893" s="317" t="s">
        <v>870</v>
      </c>
      <c r="B893" s="375" t="s">
        <v>871</v>
      </c>
      <c r="C893" s="317" t="s">
        <v>663</v>
      </c>
      <c r="D893" s="317" t="s">
        <v>664</v>
      </c>
    </row>
    <row r="894" spans="1:4" x14ac:dyDescent="0.3">
      <c r="A894" s="317" t="s">
        <v>870</v>
      </c>
      <c r="B894" s="375" t="s">
        <v>871</v>
      </c>
      <c r="C894" s="317" t="s">
        <v>665</v>
      </c>
      <c r="D894" s="317" t="s">
        <v>666</v>
      </c>
    </row>
    <row r="895" spans="1:4" x14ac:dyDescent="0.3">
      <c r="A895" s="317" t="s">
        <v>872</v>
      </c>
      <c r="B895" s="375" t="s">
        <v>873</v>
      </c>
      <c r="C895" s="317" t="s">
        <v>648</v>
      </c>
      <c r="D895" s="317" t="s">
        <v>649</v>
      </c>
    </row>
    <row r="896" spans="1:4" x14ac:dyDescent="0.3">
      <c r="A896" s="317" t="s">
        <v>872</v>
      </c>
      <c r="B896" s="375" t="s">
        <v>873</v>
      </c>
      <c r="C896" s="317" t="s">
        <v>654</v>
      </c>
      <c r="D896" s="317" t="s">
        <v>655</v>
      </c>
    </row>
    <row r="897" spans="1:4" x14ac:dyDescent="0.3">
      <c r="A897" s="317" t="s">
        <v>872</v>
      </c>
      <c r="B897" s="375" t="s">
        <v>873</v>
      </c>
      <c r="C897" s="317" t="s">
        <v>660</v>
      </c>
      <c r="D897" s="317" t="s">
        <v>661</v>
      </c>
    </row>
    <row r="898" spans="1:4" x14ac:dyDescent="0.3">
      <c r="A898" s="317" t="s">
        <v>872</v>
      </c>
      <c r="B898" s="375" t="s">
        <v>873</v>
      </c>
      <c r="C898" s="317" t="s">
        <v>709</v>
      </c>
      <c r="D898" s="317" t="s">
        <v>710</v>
      </c>
    </row>
    <row r="899" spans="1:4" x14ac:dyDescent="0.3">
      <c r="A899" s="317" t="s">
        <v>872</v>
      </c>
      <c r="B899" s="375" t="s">
        <v>873</v>
      </c>
      <c r="C899" s="317" t="s">
        <v>662</v>
      </c>
      <c r="D899" s="317" t="s">
        <v>397</v>
      </c>
    </row>
    <row r="900" spans="1:4" x14ac:dyDescent="0.3">
      <c r="A900" s="317" t="s">
        <v>872</v>
      </c>
      <c r="B900" s="375" t="s">
        <v>873</v>
      </c>
      <c r="C900" s="317" t="s">
        <v>663</v>
      </c>
      <c r="D900" s="317" t="s">
        <v>664</v>
      </c>
    </row>
    <row r="901" spans="1:4" x14ac:dyDescent="0.3">
      <c r="A901" s="317" t="s">
        <v>872</v>
      </c>
      <c r="B901" s="375" t="s">
        <v>873</v>
      </c>
      <c r="C901" s="317" t="s">
        <v>665</v>
      </c>
      <c r="D901" s="317" t="s">
        <v>666</v>
      </c>
    </row>
    <row r="902" spans="1:4" x14ac:dyDescent="0.3">
      <c r="A902" s="317" t="s">
        <v>874</v>
      </c>
      <c r="B902" s="375" t="s">
        <v>875</v>
      </c>
      <c r="C902" s="317" t="s">
        <v>669</v>
      </c>
      <c r="D902" s="317" t="s">
        <v>670</v>
      </c>
    </row>
    <row r="903" spans="1:4" x14ac:dyDescent="0.3">
      <c r="A903" s="317" t="s">
        <v>874</v>
      </c>
      <c r="B903" s="375" t="s">
        <v>875</v>
      </c>
      <c r="C903" s="317" t="s">
        <v>644</v>
      </c>
      <c r="D903" s="317" t="s">
        <v>645</v>
      </c>
    </row>
    <row r="904" spans="1:4" x14ac:dyDescent="0.3">
      <c r="A904" s="317" t="s">
        <v>874</v>
      </c>
      <c r="B904" s="375" t="s">
        <v>875</v>
      </c>
      <c r="C904" s="317" t="s">
        <v>646</v>
      </c>
      <c r="D904" s="317" t="s">
        <v>647</v>
      </c>
    </row>
    <row r="905" spans="1:4" x14ac:dyDescent="0.3">
      <c r="A905" s="317" t="s">
        <v>874</v>
      </c>
      <c r="B905" s="374" t="s">
        <v>875</v>
      </c>
      <c r="C905" s="317" t="s">
        <v>650</v>
      </c>
      <c r="D905" s="317" t="s">
        <v>651</v>
      </c>
    </row>
    <row r="906" spans="1:4" x14ac:dyDescent="0.3">
      <c r="A906" s="317" t="s">
        <v>874</v>
      </c>
      <c r="B906" s="374" t="s">
        <v>875</v>
      </c>
      <c r="C906" s="317" t="s">
        <v>729</v>
      </c>
      <c r="D906" s="317" t="s">
        <v>730</v>
      </c>
    </row>
    <row r="907" spans="1:4" x14ac:dyDescent="0.3">
      <c r="A907" s="317" t="s">
        <v>874</v>
      </c>
      <c r="B907" s="374" t="s">
        <v>875</v>
      </c>
      <c r="C907" s="317" t="s">
        <v>675</v>
      </c>
      <c r="D907" s="317" t="s">
        <v>676</v>
      </c>
    </row>
    <row r="908" spans="1:4" x14ac:dyDescent="0.3">
      <c r="A908" s="317" t="s">
        <v>874</v>
      </c>
      <c r="B908" s="374" t="s">
        <v>875</v>
      </c>
      <c r="C908" s="317" t="s">
        <v>654</v>
      </c>
      <c r="D908" s="317" t="s">
        <v>655</v>
      </c>
    </row>
    <row r="909" spans="1:4" x14ac:dyDescent="0.3">
      <c r="A909" s="317" t="s">
        <v>874</v>
      </c>
      <c r="B909" s="374" t="s">
        <v>875</v>
      </c>
      <c r="C909" s="317" t="s">
        <v>656</v>
      </c>
      <c r="D909" s="317" t="s">
        <v>657</v>
      </c>
    </row>
    <row r="910" spans="1:4" x14ac:dyDescent="0.3">
      <c r="A910" s="317" t="s">
        <v>874</v>
      </c>
      <c r="B910" s="374" t="s">
        <v>875</v>
      </c>
      <c r="C910" s="317" t="s">
        <v>677</v>
      </c>
      <c r="D910" s="317" t="s">
        <v>678</v>
      </c>
    </row>
    <row r="911" spans="1:4" x14ac:dyDescent="0.3">
      <c r="A911" s="317" t="s">
        <v>874</v>
      </c>
      <c r="B911" s="374" t="s">
        <v>875</v>
      </c>
      <c r="C911" s="317" t="s">
        <v>658</v>
      </c>
      <c r="D911" s="317" t="s">
        <v>659</v>
      </c>
    </row>
    <row r="912" spans="1:4" x14ac:dyDescent="0.3">
      <c r="A912" s="317" t="s">
        <v>874</v>
      </c>
      <c r="B912" s="374" t="s">
        <v>875</v>
      </c>
      <c r="C912" s="317" t="s">
        <v>660</v>
      </c>
      <c r="D912" s="317" t="s">
        <v>661</v>
      </c>
    </row>
    <row r="913" spans="1:4" x14ac:dyDescent="0.3">
      <c r="A913" s="317" t="s">
        <v>874</v>
      </c>
      <c r="B913" s="374" t="s">
        <v>875</v>
      </c>
      <c r="C913" s="317" t="s">
        <v>709</v>
      </c>
      <c r="D913" s="317" t="s">
        <v>710</v>
      </c>
    </row>
    <row r="914" spans="1:4" x14ac:dyDescent="0.3">
      <c r="A914" s="317" t="s">
        <v>874</v>
      </c>
      <c r="B914" s="374" t="s">
        <v>875</v>
      </c>
      <c r="C914" s="317" t="s">
        <v>683</v>
      </c>
      <c r="D914" s="317" t="s">
        <v>684</v>
      </c>
    </row>
    <row r="915" spans="1:4" x14ac:dyDescent="0.3">
      <c r="A915" s="317" t="s">
        <v>874</v>
      </c>
      <c r="B915" s="374" t="s">
        <v>875</v>
      </c>
      <c r="C915" s="317" t="s">
        <v>717</v>
      </c>
      <c r="D915" t="s">
        <v>718</v>
      </c>
    </row>
    <row r="916" spans="1:4" x14ac:dyDescent="0.3">
      <c r="A916" s="317" t="s">
        <v>874</v>
      </c>
      <c r="B916" s="374" t="s">
        <v>875</v>
      </c>
      <c r="C916" s="317" t="s">
        <v>721</v>
      </c>
      <c r="D916" s="317" t="s">
        <v>722</v>
      </c>
    </row>
    <row r="917" spans="1:4" x14ac:dyDescent="0.3">
      <c r="A917" s="317" t="s">
        <v>874</v>
      </c>
      <c r="B917" s="374" t="s">
        <v>875</v>
      </c>
      <c r="C917" s="317" t="s">
        <v>662</v>
      </c>
      <c r="D917" s="317" t="s">
        <v>397</v>
      </c>
    </row>
    <row r="918" spans="1:4" x14ac:dyDescent="0.3">
      <c r="A918" s="317" t="s">
        <v>874</v>
      </c>
      <c r="B918" s="374" t="s">
        <v>875</v>
      </c>
      <c r="C918" s="317" t="s">
        <v>663</v>
      </c>
      <c r="D918" s="317" t="s">
        <v>664</v>
      </c>
    </row>
    <row r="919" spans="1:4" x14ac:dyDescent="0.3">
      <c r="A919" s="317" t="s">
        <v>874</v>
      </c>
      <c r="B919" s="374" t="s">
        <v>875</v>
      </c>
      <c r="C919" s="317" t="s">
        <v>665</v>
      </c>
      <c r="D919" s="317" t="s">
        <v>666</v>
      </c>
    </row>
    <row r="920" spans="1:4" x14ac:dyDescent="0.3">
      <c r="A920" s="317" t="s">
        <v>876</v>
      </c>
      <c r="B920" s="374" t="s">
        <v>877</v>
      </c>
      <c r="C920" s="317" t="s">
        <v>689</v>
      </c>
      <c r="D920" s="317" t="s">
        <v>690</v>
      </c>
    </row>
    <row r="921" spans="1:4" x14ac:dyDescent="0.3">
      <c r="A921" s="317" t="s">
        <v>876</v>
      </c>
      <c r="B921" s="374" t="s">
        <v>877</v>
      </c>
      <c r="C921" s="317" t="s">
        <v>646</v>
      </c>
      <c r="D921" s="317" t="s">
        <v>647</v>
      </c>
    </row>
    <row r="922" spans="1:4" x14ac:dyDescent="0.3">
      <c r="A922" s="317" t="s">
        <v>876</v>
      </c>
      <c r="B922" s="374" t="s">
        <v>877</v>
      </c>
      <c r="C922" s="317" t="s">
        <v>695</v>
      </c>
      <c r="D922" s="317" t="s">
        <v>696</v>
      </c>
    </row>
    <row r="923" spans="1:4" x14ac:dyDescent="0.3">
      <c r="A923" s="317" t="s">
        <v>876</v>
      </c>
      <c r="B923" s="374" t="s">
        <v>877</v>
      </c>
      <c r="C923" s="317" t="s">
        <v>648</v>
      </c>
      <c r="D923" s="317" t="s">
        <v>649</v>
      </c>
    </row>
    <row r="924" spans="1:4" x14ac:dyDescent="0.3">
      <c r="A924" s="317" t="s">
        <v>876</v>
      </c>
      <c r="B924" s="375" t="s">
        <v>877</v>
      </c>
      <c r="C924" s="317" t="s">
        <v>697</v>
      </c>
      <c r="D924" s="317" t="s">
        <v>698</v>
      </c>
    </row>
    <row r="925" spans="1:4" x14ac:dyDescent="0.3">
      <c r="A925" s="317" t="s">
        <v>876</v>
      </c>
      <c r="B925" s="375" t="s">
        <v>877</v>
      </c>
      <c r="C925" s="317" t="s">
        <v>701</v>
      </c>
      <c r="D925" t="s">
        <v>702</v>
      </c>
    </row>
    <row r="926" spans="1:4" x14ac:dyDescent="0.3">
      <c r="A926" s="317" t="s">
        <v>876</v>
      </c>
      <c r="B926" s="375" t="s">
        <v>877</v>
      </c>
      <c r="C926" s="317" t="s">
        <v>671</v>
      </c>
      <c r="D926" s="317" t="s">
        <v>672</v>
      </c>
    </row>
    <row r="927" spans="1:4" x14ac:dyDescent="0.3">
      <c r="A927" s="317" t="s">
        <v>876</v>
      </c>
      <c r="B927" s="375" t="s">
        <v>877</v>
      </c>
      <c r="C927" s="317" t="s">
        <v>650</v>
      </c>
      <c r="D927" s="317" t="s">
        <v>651</v>
      </c>
    </row>
    <row r="928" spans="1:4" x14ac:dyDescent="0.3">
      <c r="A928" s="317" t="s">
        <v>876</v>
      </c>
      <c r="B928" s="375" t="s">
        <v>877</v>
      </c>
      <c r="C928" s="317" t="s">
        <v>729</v>
      </c>
      <c r="D928" s="317" t="s">
        <v>730</v>
      </c>
    </row>
    <row r="929" spans="1:4" x14ac:dyDescent="0.3">
      <c r="A929" s="317" t="s">
        <v>876</v>
      </c>
      <c r="B929" s="375" t="s">
        <v>877</v>
      </c>
      <c r="C929" s="317" t="s">
        <v>756</v>
      </c>
      <c r="D929" s="317" t="s">
        <v>757</v>
      </c>
    </row>
    <row r="930" spans="1:4" x14ac:dyDescent="0.3">
      <c r="A930" s="317" t="s">
        <v>876</v>
      </c>
      <c r="B930" s="374" t="s">
        <v>877</v>
      </c>
      <c r="C930" s="317" t="s">
        <v>654</v>
      </c>
      <c r="D930" s="317" t="s">
        <v>655</v>
      </c>
    </row>
    <row r="931" spans="1:4" x14ac:dyDescent="0.3">
      <c r="A931" s="317" t="s">
        <v>876</v>
      </c>
      <c r="B931" s="374" t="s">
        <v>877</v>
      </c>
      <c r="C931" s="317" t="s">
        <v>677</v>
      </c>
      <c r="D931" s="317" t="s">
        <v>678</v>
      </c>
    </row>
    <row r="932" spans="1:4" x14ac:dyDescent="0.3">
      <c r="A932" s="317" t="s">
        <v>876</v>
      </c>
      <c r="B932" s="374" t="s">
        <v>877</v>
      </c>
      <c r="C932" s="317" t="s">
        <v>658</v>
      </c>
      <c r="D932" s="317" t="s">
        <v>659</v>
      </c>
    </row>
    <row r="933" spans="1:4" x14ac:dyDescent="0.3">
      <c r="A933" s="317" t="s">
        <v>876</v>
      </c>
      <c r="B933" s="374" t="s">
        <v>877</v>
      </c>
      <c r="C933" s="317" t="s">
        <v>660</v>
      </c>
      <c r="D933" s="317" t="s">
        <v>661</v>
      </c>
    </row>
    <row r="934" spans="1:4" x14ac:dyDescent="0.3">
      <c r="A934" s="317" t="s">
        <v>876</v>
      </c>
      <c r="B934" s="374" t="s">
        <v>877</v>
      </c>
      <c r="C934" s="317" t="s">
        <v>683</v>
      </c>
      <c r="D934" s="317" t="s">
        <v>684</v>
      </c>
    </row>
    <row r="935" spans="1:4" x14ac:dyDescent="0.3">
      <c r="A935" s="317" t="s">
        <v>876</v>
      </c>
      <c r="B935" s="374" t="s">
        <v>877</v>
      </c>
      <c r="C935" s="317" t="s">
        <v>715</v>
      </c>
      <c r="D935" s="317" t="s">
        <v>716</v>
      </c>
    </row>
    <row r="936" spans="1:4" x14ac:dyDescent="0.3">
      <c r="A936" s="317" t="s">
        <v>876</v>
      </c>
      <c r="B936" s="374" t="s">
        <v>877</v>
      </c>
      <c r="C936" s="317" t="s">
        <v>717</v>
      </c>
      <c r="D936" t="s">
        <v>718</v>
      </c>
    </row>
    <row r="937" spans="1:4" x14ac:dyDescent="0.3">
      <c r="A937" s="317" t="s">
        <v>876</v>
      </c>
      <c r="B937" s="374" t="s">
        <v>877</v>
      </c>
      <c r="C937" s="317" t="s">
        <v>721</v>
      </c>
      <c r="D937" s="317" t="s">
        <v>722</v>
      </c>
    </row>
    <row r="938" spans="1:4" x14ac:dyDescent="0.3">
      <c r="A938" s="317" t="s">
        <v>876</v>
      </c>
      <c r="B938" s="375" t="s">
        <v>877</v>
      </c>
      <c r="C938" s="317" t="s">
        <v>662</v>
      </c>
      <c r="D938" s="317" t="s">
        <v>397</v>
      </c>
    </row>
    <row r="939" spans="1:4" x14ac:dyDescent="0.3">
      <c r="A939" s="317" t="s">
        <v>876</v>
      </c>
      <c r="B939" s="375" t="s">
        <v>877</v>
      </c>
      <c r="C939" s="317" t="s">
        <v>663</v>
      </c>
      <c r="D939" s="317" t="s">
        <v>664</v>
      </c>
    </row>
    <row r="940" spans="1:4" x14ac:dyDescent="0.3">
      <c r="A940" s="317" t="s">
        <v>876</v>
      </c>
      <c r="B940" s="375" t="s">
        <v>877</v>
      </c>
      <c r="C940" s="317" t="s">
        <v>665</v>
      </c>
      <c r="D940" s="317" t="s">
        <v>666</v>
      </c>
    </row>
    <row r="941" spans="1:4" x14ac:dyDescent="0.3">
      <c r="A941" s="317" t="s">
        <v>878</v>
      </c>
      <c r="B941" s="375" t="s">
        <v>878</v>
      </c>
      <c r="C941" s="317" t="s">
        <v>818</v>
      </c>
      <c r="D941" t="s">
        <v>819</v>
      </c>
    </row>
    <row r="942" spans="1:4" x14ac:dyDescent="0.3">
      <c r="A942" s="317" t="s">
        <v>878</v>
      </c>
      <c r="B942" s="375" t="s">
        <v>878</v>
      </c>
      <c r="C942" s="317" t="s">
        <v>654</v>
      </c>
      <c r="D942" s="317" t="s">
        <v>655</v>
      </c>
    </row>
    <row r="943" spans="1:4" x14ac:dyDescent="0.3">
      <c r="A943" s="317" t="s">
        <v>878</v>
      </c>
      <c r="B943" s="375" t="s">
        <v>878</v>
      </c>
      <c r="C943" s="317" t="s">
        <v>660</v>
      </c>
      <c r="D943" s="317" t="s">
        <v>661</v>
      </c>
    </row>
    <row r="944" spans="1:4" x14ac:dyDescent="0.3">
      <c r="A944" s="317" t="s">
        <v>878</v>
      </c>
      <c r="B944" s="375" t="s">
        <v>878</v>
      </c>
      <c r="C944" s="317" t="s">
        <v>683</v>
      </c>
      <c r="D944" s="317" t="s">
        <v>684</v>
      </c>
    </row>
    <row r="945" spans="1:4" x14ac:dyDescent="0.3">
      <c r="A945" s="317" t="s">
        <v>878</v>
      </c>
      <c r="B945" s="375" t="s">
        <v>878</v>
      </c>
      <c r="C945" s="317" t="s">
        <v>662</v>
      </c>
      <c r="D945" s="317" t="s">
        <v>397</v>
      </c>
    </row>
    <row r="946" spans="1:4" x14ac:dyDescent="0.3">
      <c r="A946" s="317" t="s">
        <v>878</v>
      </c>
      <c r="B946" s="375" t="s">
        <v>878</v>
      </c>
      <c r="C946" s="317" t="s">
        <v>663</v>
      </c>
      <c r="D946" s="317" t="s">
        <v>664</v>
      </c>
    </row>
    <row r="947" spans="1:4" x14ac:dyDescent="0.3">
      <c r="A947" s="317" t="s">
        <v>878</v>
      </c>
      <c r="B947" s="375" t="s">
        <v>878</v>
      </c>
      <c r="C947" s="317" t="s">
        <v>665</v>
      </c>
      <c r="D947" s="317" t="s">
        <v>666</v>
      </c>
    </row>
    <row r="948" spans="1:4" x14ac:dyDescent="0.3">
      <c r="A948" s="317" t="s">
        <v>879</v>
      </c>
      <c r="B948" s="375" t="s">
        <v>880</v>
      </c>
      <c r="C948" s="317" t="s">
        <v>766</v>
      </c>
      <c r="D948" s="317" t="s">
        <v>767</v>
      </c>
    </row>
    <row r="949" spans="1:4" x14ac:dyDescent="0.3">
      <c r="A949" s="317" t="s">
        <v>879</v>
      </c>
      <c r="B949" s="375" t="s">
        <v>880</v>
      </c>
      <c r="C949" s="317" t="s">
        <v>650</v>
      </c>
      <c r="D949" s="317" t="s">
        <v>651</v>
      </c>
    </row>
    <row r="950" spans="1:4" x14ac:dyDescent="0.3">
      <c r="A950" s="317" t="s">
        <v>879</v>
      </c>
      <c r="B950" s="375" t="s">
        <v>880</v>
      </c>
      <c r="C950" s="317" t="s">
        <v>705</v>
      </c>
      <c r="D950" s="317" t="s">
        <v>706</v>
      </c>
    </row>
    <row r="951" spans="1:4" x14ac:dyDescent="0.3">
      <c r="A951" s="317" t="s">
        <v>879</v>
      </c>
      <c r="B951" s="375" t="s">
        <v>880</v>
      </c>
      <c r="C951" s="317" t="s">
        <v>652</v>
      </c>
      <c r="D951" s="317" t="s">
        <v>653</v>
      </c>
    </row>
    <row r="952" spans="1:4" x14ac:dyDescent="0.3">
      <c r="A952" s="317" t="s">
        <v>879</v>
      </c>
      <c r="B952" s="375" t="s">
        <v>880</v>
      </c>
      <c r="C952" s="317" t="s">
        <v>654</v>
      </c>
      <c r="D952" s="317" t="s">
        <v>655</v>
      </c>
    </row>
    <row r="953" spans="1:4" x14ac:dyDescent="0.3">
      <c r="A953" s="317" t="s">
        <v>879</v>
      </c>
      <c r="B953" s="375" t="s">
        <v>880</v>
      </c>
      <c r="C953" s="317" t="s">
        <v>656</v>
      </c>
      <c r="D953" s="317" t="s">
        <v>657</v>
      </c>
    </row>
    <row r="954" spans="1:4" x14ac:dyDescent="0.3">
      <c r="A954" s="317" t="s">
        <v>879</v>
      </c>
      <c r="B954" s="375" t="s">
        <v>880</v>
      </c>
      <c r="C954" s="317" t="s">
        <v>658</v>
      </c>
      <c r="D954" s="317" t="s">
        <v>659</v>
      </c>
    </row>
    <row r="955" spans="1:4" x14ac:dyDescent="0.3">
      <c r="A955" s="317" t="s">
        <v>879</v>
      </c>
      <c r="B955" s="375" t="s">
        <v>880</v>
      </c>
      <c r="C955" s="317" t="s">
        <v>679</v>
      </c>
      <c r="D955" s="317" t="s">
        <v>680</v>
      </c>
    </row>
    <row r="956" spans="1:4" x14ac:dyDescent="0.3">
      <c r="A956" s="317" t="s">
        <v>879</v>
      </c>
      <c r="B956" s="375" t="s">
        <v>880</v>
      </c>
      <c r="C956" s="317" t="s">
        <v>660</v>
      </c>
      <c r="D956" s="317" t="s">
        <v>661</v>
      </c>
    </row>
    <row r="957" spans="1:4" x14ac:dyDescent="0.3">
      <c r="A957" s="317" t="s">
        <v>879</v>
      </c>
      <c r="B957" s="375" t="s">
        <v>880</v>
      </c>
      <c r="C957" s="317" t="s">
        <v>663</v>
      </c>
      <c r="D957" s="317" t="s">
        <v>664</v>
      </c>
    </row>
    <row r="958" spans="1:4" x14ac:dyDescent="0.3">
      <c r="A958" s="317" t="s">
        <v>879</v>
      </c>
      <c r="B958" s="375" t="s">
        <v>880</v>
      </c>
      <c r="C958" s="317" t="s">
        <v>665</v>
      </c>
      <c r="D958" s="317" t="s">
        <v>666</v>
      </c>
    </row>
    <row r="959" spans="1:4" x14ac:dyDescent="0.3">
      <c r="A959" s="317" t="s">
        <v>881</v>
      </c>
      <c r="B959" s="375" t="s">
        <v>882</v>
      </c>
      <c r="C959" s="317" t="s">
        <v>644</v>
      </c>
      <c r="D959" s="317" t="s">
        <v>645</v>
      </c>
    </row>
    <row r="960" spans="1:4" x14ac:dyDescent="0.3">
      <c r="A960" s="317" t="s">
        <v>881</v>
      </c>
      <c r="B960" s="375" t="s">
        <v>882</v>
      </c>
      <c r="C960" s="317" t="s">
        <v>646</v>
      </c>
      <c r="D960" s="317" t="s">
        <v>647</v>
      </c>
    </row>
    <row r="961" spans="1:4" x14ac:dyDescent="0.3">
      <c r="A961" s="317" t="s">
        <v>881</v>
      </c>
      <c r="B961" s="375" t="s">
        <v>882</v>
      </c>
      <c r="C961" s="317" t="s">
        <v>648</v>
      </c>
      <c r="D961" s="317" t="s">
        <v>649</v>
      </c>
    </row>
    <row r="962" spans="1:4" x14ac:dyDescent="0.3">
      <c r="A962" s="317" t="s">
        <v>881</v>
      </c>
      <c r="B962" s="375" t="s">
        <v>882</v>
      </c>
      <c r="C962" s="317" t="s">
        <v>673</v>
      </c>
      <c r="D962" s="317" t="s">
        <v>674</v>
      </c>
    </row>
    <row r="963" spans="1:4" x14ac:dyDescent="0.3">
      <c r="A963" s="317" t="s">
        <v>881</v>
      </c>
      <c r="B963" s="375" t="s">
        <v>882</v>
      </c>
      <c r="C963" s="317" t="s">
        <v>705</v>
      </c>
      <c r="D963" s="317" t="s">
        <v>706</v>
      </c>
    </row>
    <row r="964" spans="1:4" x14ac:dyDescent="0.3">
      <c r="A964" s="317" t="s">
        <v>881</v>
      </c>
      <c r="B964" s="375" t="s">
        <v>882</v>
      </c>
      <c r="C964" s="317" t="s">
        <v>652</v>
      </c>
      <c r="D964" s="317" t="s">
        <v>653</v>
      </c>
    </row>
    <row r="965" spans="1:4" x14ac:dyDescent="0.3">
      <c r="A965" s="317" t="s">
        <v>881</v>
      </c>
      <c r="B965" s="375" t="s">
        <v>882</v>
      </c>
      <c r="C965" s="317" t="s">
        <v>675</v>
      </c>
      <c r="D965" s="317" t="s">
        <v>676</v>
      </c>
    </row>
    <row r="966" spans="1:4" x14ac:dyDescent="0.3">
      <c r="A966" s="317" t="s">
        <v>881</v>
      </c>
      <c r="B966" s="375" t="s">
        <v>882</v>
      </c>
      <c r="C966" s="317" t="s">
        <v>654</v>
      </c>
      <c r="D966" s="317" t="s">
        <v>655</v>
      </c>
    </row>
    <row r="967" spans="1:4" x14ac:dyDescent="0.3">
      <c r="A967" s="317" t="s">
        <v>881</v>
      </c>
      <c r="B967" s="375" t="s">
        <v>882</v>
      </c>
      <c r="C967" s="317" t="s">
        <v>658</v>
      </c>
      <c r="D967" s="317" t="s">
        <v>659</v>
      </c>
    </row>
    <row r="968" spans="1:4" x14ac:dyDescent="0.3">
      <c r="A968" s="317" t="s">
        <v>881</v>
      </c>
      <c r="B968" s="375" t="s">
        <v>882</v>
      </c>
      <c r="C968" s="317" t="s">
        <v>660</v>
      </c>
      <c r="D968" s="317" t="s">
        <v>661</v>
      </c>
    </row>
    <row r="969" spans="1:4" x14ac:dyDescent="0.3">
      <c r="A969" s="317" t="s">
        <v>881</v>
      </c>
      <c r="B969" s="375" t="s">
        <v>882</v>
      </c>
      <c r="C969" s="317" t="s">
        <v>709</v>
      </c>
      <c r="D969" s="317" t="s">
        <v>710</v>
      </c>
    </row>
    <row r="970" spans="1:4" x14ac:dyDescent="0.3">
      <c r="A970" s="317" t="s">
        <v>881</v>
      </c>
      <c r="B970" s="375" t="s">
        <v>882</v>
      </c>
      <c r="C970" s="317" t="s">
        <v>683</v>
      </c>
      <c r="D970" s="317" t="s">
        <v>684</v>
      </c>
    </row>
    <row r="971" spans="1:4" x14ac:dyDescent="0.3">
      <c r="A971" s="317" t="s">
        <v>881</v>
      </c>
      <c r="B971" s="375" t="s">
        <v>882</v>
      </c>
      <c r="C971" s="317" t="s">
        <v>721</v>
      </c>
      <c r="D971" s="317" t="s">
        <v>722</v>
      </c>
    </row>
    <row r="972" spans="1:4" x14ac:dyDescent="0.3">
      <c r="A972" s="317" t="s">
        <v>881</v>
      </c>
      <c r="B972" s="375" t="s">
        <v>882</v>
      </c>
      <c r="C972" s="317" t="s">
        <v>662</v>
      </c>
      <c r="D972" s="317" t="s">
        <v>397</v>
      </c>
    </row>
    <row r="973" spans="1:4" x14ac:dyDescent="0.3">
      <c r="A973" s="317" t="s">
        <v>881</v>
      </c>
      <c r="B973" s="375" t="s">
        <v>882</v>
      </c>
      <c r="C973" s="317" t="s">
        <v>663</v>
      </c>
      <c r="D973" s="317" t="s">
        <v>664</v>
      </c>
    </row>
    <row r="974" spans="1:4" x14ac:dyDescent="0.3">
      <c r="A974" s="317" t="s">
        <v>881</v>
      </c>
      <c r="B974" s="375" t="s">
        <v>882</v>
      </c>
      <c r="C974" s="317" t="s">
        <v>665</v>
      </c>
      <c r="D974" s="317" t="s">
        <v>666</v>
      </c>
    </row>
    <row r="975" spans="1:4" x14ac:dyDescent="0.3">
      <c r="A975" s="317" t="s">
        <v>883</v>
      </c>
      <c r="B975" s="375" t="s">
        <v>884</v>
      </c>
      <c r="C975" s="317" t="s">
        <v>644</v>
      </c>
      <c r="D975" s="317" t="s">
        <v>645</v>
      </c>
    </row>
    <row r="976" spans="1:4" x14ac:dyDescent="0.3">
      <c r="A976" s="317" t="s">
        <v>883</v>
      </c>
      <c r="B976" s="375" t="s">
        <v>884</v>
      </c>
      <c r="C976" s="317" t="s">
        <v>646</v>
      </c>
      <c r="D976" s="317" t="s">
        <v>647</v>
      </c>
    </row>
    <row r="977" spans="1:4" x14ac:dyDescent="0.3">
      <c r="A977" s="317" t="s">
        <v>883</v>
      </c>
      <c r="B977" s="375" t="s">
        <v>884</v>
      </c>
      <c r="C977" s="317" t="s">
        <v>673</v>
      </c>
      <c r="D977" s="317" t="s">
        <v>674</v>
      </c>
    </row>
    <row r="978" spans="1:4" x14ac:dyDescent="0.3">
      <c r="A978" s="317" t="s">
        <v>883</v>
      </c>
      <c r="B978" s="375" t="s">
        <v>884</v>
      </c>
      <c r="C978" s="317" t="s">
        <v>650</v>
      </c>
      <c r="D978" s="317" t="s">
        <v>651</v>
      </c>
    </row>
    <row r="979" spans="1:4" x14ac:dyDescent="0.3">
      <c r="A979" s="317" t="s">
        <v>883</v>
      </c>
      <c r="B979" s="375" t="s">
        <v>884</v>
      </c>
      <c r="C979" s="317" t="s">
        <v>652</v>
      </c>
      <c r="D979" s="317" t="s">
        <v>653</v>
      </c>
    </row>
    <row r="980" spans="1:4" x14ac:dyDescent="0.3">
      <c r="A980" s="317" t="s">
        <v>883</v>
      </c>
      <c r="B980" s="375" t="s">
        <v>884</v>
      </c>
      <c r="C980" s="317" t="s">
        <v>654</v>
      </c>
      <c r="D980" s="317" t="s">
        <v>655</v>
      </c>
    </row>
    <row r="981" spans="1:4" x14ac:dyDescent="0.3">
      <c r="A981" s="317" t="s">
        <v>883</v>
      </c>
      <c r="B981" s="375" t="s">
        <v>884</v>
      </c>
      <c r="C981" s="317" t="s">
        <v>656</v>
      </c>
      <c r="D981" s="317" t="s">
        <v>657</v>
      </c>
    </row>
    <row r="982" spans="1:4" x14ac:dyDescent="0.3">
      <c r="A982" s="317" t="s">
        <v>883</v>
      </c>
      <c r="B982" s="375" t="s">
        <v>884</v>
      </c>
      <c r="C982" s="317" t="s">
        <v>658</v>
      </c>
      <c r="D982" s="317" t="s">
        <v>659</v>
      </c>
    </row>
    <row r="983" spans="1:4" x14ac:dyDescent="0.3">
      <c r="A983" s="317" t="s">
        <v>883</v>
      </c>
      <c r="B983" s="375" t="s">
        <v>884</v>
      </c>
      <c r="C983" s="317" t="s">
        <v>683</v>
      </c>
      <c r="D983" s="317" t="s">
        <v>684</v>
      </c>
    </row>
    <row r="984" spans="1:4" x14ac:dyDescent="0.3">
      <c r="A984" s="317" t="s">
        <v>883</v>
      </c>
      <c r="B984" s="375" t="s">
        <v>884</v>
      </c>
      <c r="C984" s="317" t="s">
        <v>721</v>
      </c>
      <c r="D984" s="317" t="s">
        <v>722</v>
      </c>
    </row>
    <row r="985" spans="1:4" x14ac:dyDescent="0.3">
      <c r="A985" s="317" t="s">
        <v>883</v>
      </c>
      <c r="B985" s="375" t="s">
        <v>884</v>
      </c>
      <c r="C985" s="317" t="s">
        <v>662</v>
      </c>
      <c r="D985" s="317" t="s">
        <v>397</v>
      </c>
    </row>
    <row r="986" spans="1:4" x14ac:dyDescent="0.3">
      <c r="A986" s="317" t="s">
        <v>883</v>
      </c>
      <c r="B986" s="375" t="s">
        <v>884</v>
      </c>
      <c r="C986" s="317" t="s">
        <v>663</v>
      </c>
      <c r="D986" s="317" t="s">
        <v>664</v>
      </c>
    </row>
    <row r="987" spans="1:4" x14ac:dyDescent="0.3">
      <c r="A987" s="317" t="s">
        <v>883</v>
      </c>
      <c r="B987" s="375" t="s">
        <v>884</v>
      </c>
      <c r="C987" s="317" t="s">
        <v>665</v>
      </c>
      <c r="D987" s="317" t="s">
        <v>666</v>
      </c>
    </row>
    <row r="988" spans="1:4" x14ac:dyDescent="0.3">
      <c r="A988" s="317" t="s">
        <v>885</v>
      </c>
      <c r="B988" s="375" t="s">
        <v>886</v>
      </c>
      <c r="C988" s="317" t="s">
        <v>644</v>
      </c>
      <c r="D988" s="317" t="s">
        <v>645</v>
      </c>
    </row>
    <row r="989" spans="1:4" x14ac:dyDescent="0.3">
      <c r="A989" s="317" t="s">
        <v>885</v>
      </c>
      <c r="B989" s="375" t="s">
        <v>886</v>
      </c>
      <c r="C989" s="317" t="s">
        <v>675</v>
      </c>
      <c r="D989" s="317" t="s">
        <v>676</v>
      </c>
    </row>
    <row r="990" spans="1:4" x14ac:dyDescent="0.3">
      <c r="A990" s="317" t="s">
        <v>885</v>
      </c>
      <c r="B990" s="375" t="s">
        <v>886</v>
      </c>
      <c r="C990" s="317" t="s">
        <v>656</v>
      </c>
      <c r="D990" s="317" t="s">
        <v>657</v>
      </c>
    </row>
    <row r="991" spans="1:4" x14ac:dyDescent="0.3">
      <c r="A991" s="317" t="s">
        <v>885</v>
      </c>
      <c r="B991" s="375" t="s">
        <v>886</v>
      </c>
      <c r="C991" s="317" t="s">
        <v>709</v>
      </c>
      <c r="D991" s="317" t="s">
        <v>710</v>
      </c>
    </row>
    <row r="992" spans="1:4" x14ac:dyDescent="0.3">
      <c r="A992" s="317" t="s">
        <v>885</v>
      </c>
      <c r="B992" s="375" t="s">
        <v>886</v>
      </c>
      <c r="C992" s="317" t="s">
        <v>683</v>
      </c>
      <c r="D992" s="317" t="s">
        <v>684</v>
      </c>
    </row>
    <row r="993" spans="1:4" x14ac:dyDescent="0.3">
      <c r="A993" s="317" t="s">
        <v>885</v>
      </c>
      <c r="B993" s="375" t="s">
        <v>886</v>
      </c>
      <c r="C993" s="317" t="s">
        <v>721</v>
      </c>
      <c r="D993" s="317" t="s">
        <v>722</v>
      </c>
    </row>
    <row r="994" spans="1:4" x14ac:dyDescent="0.3">
      <c r="A994" s="317" t="s">
        <v>885</v>
      </c>
      <c r="B994" s="375" t="s">
        <v>886</v>
      </c>
      <c r="C994" s="317" t="s">
        <v>662</v>
      </c>
      <c r="D994" s="317" t="s">
        <v>397</v>
      </c>
    </row>
    <row r="995" spans="1:4" x14ac:dyDescent="0.3">
      <c r="A995" s="317" t="s">
        <v>885</v>
      </c>
      <c r="B995" s="375" t="s">
        <v>886</v>
      </c>
      <c r="C995" s="317" t="s">
        <v>663</v>
      </c>
      <c r="D995" s="317" t="s">
        <v>664</v>
      </c>
    </row>
    <row r="996" spans="1:4" x14ac:dyDescent="0.3">
      <c r="A996" s="317" t="s">
        <v>885</v>
      </c>
      <c r="B996" s="375" t="s">
        <v>886</v>
      </c>
      <c r="C996" s="317" t="s">
        <v>665</v>
      </c>
      <c r="D996" s="317" t="s">
        <v>666</v>
      </c>
    </row>
    <row r="997" spans="1:4" x14ac:dyDescent="0.3">
      <c r="A997" s="317" t="s">
        <v>887</v>
      </c>
      <c r="B997" s="375" t="s">
        <v>888</v>
      </c>
      <c r="C997" s="317" t="s">
        <v>669</v>
      </c>
      <c r="D997" s="317" t="s">
        <v>670</v>
      </c>
    </row>
    <row r="998" spans="1:4" x14ac:dyDescent="0.3">
      <c r="A998" s="317" t="s">
        <v>887</v>
      </c>
      <c r="B998" s="375" t="s">
        <v>888</v>
      </c>
      <c r="C998" s="317" t="s">
        <v>709</v>
      </c>
      <c r="D998" s="317" t="s">
        <v>710</v>
      </c>
    </row>
    <row r="999" spans="1:4" x14ac:dyDescent="0.3">
      <c r="A999" s="317" t="s">
        <v>887</v>
      </c>
      <c r="B999" s="375" t="s">
        <v>888</v>
      </c>
      <c r="C999" s="317" t="s">
        <v>663</v>
      </c>
      <c r="D999" s="317" t="s">
        <v>664</v>
      </c>
    </row>
    <row r="1000" spans="1:4" x14ac:dyDescent="0.3">
      <c r="A1000" s="317" t="s">
        <v>887</v>
      </c>
      <c r="B1000" s="375" t="s">
        <v>888</v>
      </c>
      <c r="C1000" s="317" t="s">
        <v>665</v>
      </c>
      <c r="D1000" s="317" t="s">
        <v>666</v>
      </c>
    </row>
    <row r="1001" spans="1:4" x14ac:dyDescent="0.3">
      <c r="A1001" s="317" t="s">
        <v>889</v>
      </c>
      <c r="B1001" s="375" t="s">
        <v>890</v>
      </c>
      <c r="C1001" s="317" t="s">
        <v>669</v>
      </c>
      <c r="D1001" s="317" t="s">
        <v>670</v>
      </c>
    </row>
    <row r="1002" spans="1:4" x14ac:dyDescent="0.3">
      <c r="A1002" s="317" t="s">
        <v>889</v>
      </c>
      <c r="B1002" s="375" t="s">
        <v>890</v>
      </c>
      <c r="C1002" s="317" t="s">
        <v>689</v>
      </c>
      <c r="D1002" s="317" t="s">
        <v>690</v>
      </c>
    </row>
    <row r="1003" spans="1:4" x14ac:dyDescent="0.3">
      <c r="A1003" s="317" t="s">
        <v>889</v>
      </c>
      <c r="B1003" s="375" t="s">
        <v>890</v>
      </c>
      <c r="C1003" s="317" t="s">
        <v>646</v>
      </c>
      <c r="D1003" s="317" t="s">
        <v>647</v>
      </c>
    </row>
    <row r="1004" spans="1:4" x14ac:dyDescent="0.3">
      <c r="A1004" s="317" t="s">
        <v>889</v>
      </c>
      <c r="B1004" s="375" t="s">
        <v>890</v>
      </c>
      <c r="C1004" s="317" t="s">
        <v>691</v>
      </c>
      <c r="D1004" s="317" t="s">
        <v>692</v>
      </c>
    </row>
    <row r="1005" spans="1:4" x14ac:dyDescent="0.3">
      <c r="A1005" s="317" t="s">
        <v>889</v>
      </c>
      <c r="B1005" s="375" t="s">
        <v>890</v>
      </c>
      <c r="C1005" s="317" t="s">
        <v>794</v>
      </c>
      <c r="D1005" t="s">
        <v>795</v>
      </c>
    </row>
    <row r="1006" spans="1:4" x14ac:dyDescent="0.3">
      <c r="A1006" s="317" t="s">
        <v>889</v>
      </c>
      <c r="B1006" s="375" t="s">
        <v>890</v>
      </c>
      <c r="C1006" s="317" t="s">
        <v>648</v>
      </c>
      <c r="D1006" s="317" t="s">
        <v>649</v>
      </c>
    </row>
    <row r="1007" spans="1:4" x14ac:dyDescent="0.3">
      <c r="A1007" s="317" t="s">
        <v>889</v>
      </c>
      <c r="B1007" s="375" t="s">
        <v>890</v>
      </c>
      <c r="C1007" s="317" t="s">
        <v>891</v>
      </c>
      <c r="D1007" t="s">
        <v>892</v>
      </c>
    </row>
    <row r="1008" spans="1:4" x14ac:dyDescent="0.3">
      <c r="A1008" s="317" t="s">
        <v>889</v>
      </c>
      <c r="B1008" s="375" t="s">
        <v>890</v>
      </c>
      <c r="C1008" s="317" t="s">
        <v>681</v>
      </c>
      <c r="D1008" s="317" t="s">
        <v>682</v>
      </c>
    </row>
    <row r="1009" spans="1:4" x14ac:dyDescent="0.3">
      <c r="A1009" s="317" t="s">
        <v>889</v>
      </c>
      <c r="B1009" s="375" t="s">
        <v>890</v>
      </c>
      <c r="C1009" s="317" t="s">
        <v>721</v>
      </c>
      <c r="D1009" s="317" t="s">
        <v>722</v>
      </c>
    </row>
    <row r="1010" spans="1:4" x14ac:dyDescent="0.3">
      <c r="A1010" s="317" t="s">
        <v>889</v>
      </c>
      <c r="B1010" s="375" t="s">
        <v>890</v>
      </c>
      <c r="C1010" s="317" t="s">
        <v>663</v>
      </c>
      <c r="D1010" s="317" t="s">
        <v>664</v>
      </c>
    </row>
    <row r="1011" spans="1:4" x14ac:dyDescent="0.3">
      <c r="A1011" s="317" t="s">
        <v>889</v>
      </c>
      <c r="B1011" s="375" t="s">
        <v>890</v>
      </c>
      <c r="C1011" s="317" t="s">
        <v>665</v>
      </c>
      <c r="D1011" s="317" t="s">
        <v>666</v>
      </c>
    </row>
    <row r="1012" spans="1:4" x14ac:dyDescent="0.3">
      <c r="A1012" s="317" t="s">
        <v>893</v>
      </c>
      <c r="B1012" s="375" t="s">
        <v>894</v>
      </c>
      <c r="C1012" s="317" t="s">
        <v>646</v>
      </c>
      <c r="D1012" s="317" t="s">
        <v>647</v>
      </c>
    </row>
    <row r="1013" spans="1:4" x14ac:dyDescent="0.3">
      <c r="A1013" s="317" t="s">
        <v>893</v>
      </c>
      <c r="B1013" s="375" t="s">
        <v>894</v>
      </c>
      <c r="C1013" s="317" t="s">
        <v>648</v>
      </c>
      <c r="D1013" s="317" t="s">
        <v>649</v>
      </c>
    </row>
    <row r="1014" spans="1:4" x14ac:dyDescent="0.3">
      <c r="A1014" s="317" t="s">
        <v>893</v>
      </c>
      <c r="B1014" s="374" t="s">
        <v>894</v>
      </c>
      <c r="C1014" s="317" t="s">
        <v>709</v>
      </c>
      <c r="D1014" s="317" t="s">
        <v>710</v>
      </c>
    </row>
    <row r="1015" spans="1:4" x14ac:dyDescent="0.3">
      <c r="A1015" s="317" t="s">
        <v>893</v>
      </c>
      <c r="B1015" s="374" t="s">
        <v>894</v>
      </c>
      <c r="C1015" s="317" t="s">
        <v>721</v>
      </c>
      <c r="D1015" s="317" t="s">
        <v>722</v>
      </c>
    </row>
    <row r="1016" spans="1:4" x14ac:dyDescent="0.3">
      <c r="A1016" s="317" t="s">
        <v>893</v>
      </c>
      <c r="B1016" s="374" t="s">
        <v>894</v>
      </c>
      <c r="C1016" s="317" t="s">
        <v>663</v>
      </c>
      <c r="D1016" s="317" t="s">
        <v>664</v>
      </c>
    </row>
    <row r="1017" spans="1:4" x14ac:dyDescent="0.3">
      <c r="A1017" s="317" t="s">
        <v>893</v>
      </c>
      <c r="B1017" s="374" t="s">
        <v>894</v>
      </c>
      <c r="C1017" s="317" t="s">
        <v>665</v>
      </c>
      <c r="D1017" s="317" t="s">
        <v>666</v>
      </c>
    </row>
    <row r="1018" spans="1:4" x14ac:dyDescent="0.3">
      <c r="A1018" s="317" t="s">
        <v>895</v>
      </c>
      <c r="B1018" s="374" t="s">
        <v>896</v>
      </c>
      <c r="C1018" s="317" t="s">
        <v>644</v>
      </c>
      <c r="D1018" s="317" t="s">
        <v>645</v>
      </c>
    </row>
    <row r="1019" spans="1:4" x14ac:dyDescent="0.3">
      <c r="A1019" s="317" t="s">
        <v>895</v>
      </c>
      <c r="B1019" s="374" t="s">
        <v>896</v>
      </c>
      <c r="C1019" s="317" t="s">
        <v>650</v>
      </c>
      <c r="D1019" s="317" t="s">
        <v>651</v>
      </c>
    </row>
    <row r="1020" spans="1:4" x14ac:dyDescent="0.3">
      <c r="A1020" s="317" t="s">
        <v>895</v>
      </c>
      <c r="B1020" s="374" t="s">
        <v>896</v>
      </c>
      <c r="C1020" s="317" t="s">
        <v>729</v>
      </c>
      <c r="D1020" s="317" t="s">
        <v>730</v>
      </c>
    </row>
    <row r="1021" spans="1:4" x14ac:dyDescent="0.3">
      <c r="A1021" s="317" t="s">
        <v>895</v>
      </c>
      <c r="B1021" s="374" t="s">
        <v>896</v>
      </c>
      <c r="C1021" s="317" t="s">
        <v>675</v>
      </c>
      <c r="D1021" s="317" t="s">
        <v>676</v>
      </c>
    </row>
    <row r="1022" spans="1:4" x14ac:dyDescent="0.3">
      <c r="A1022" s="317" t="s">
        <v>895</v>
      </c>
      <c r="B1022" s="374" t="s">
        <v>896</v>
      </c>
      <c r="C1022" s="317" t="s">
        <v>654</v>
      </c>
      <c r="D1022" s="317" t="s">
        <v>655</v>
      </c>
    </row>
    <row r="1023" spans="1:4" x14ac:dyDescent="0.3">
      <c r="A1023" s="317" t="s">
        <v>895</v>
      </c>
      <c r="B1023" s="374" t="s">
        <v>896</v>
      </c>
      <c r="C1023" s="317" t="s">
        <v>660</v>
      </c>
      <c r="D1023" s="317" t="s">
        <v>661</v>
      </c>
    </row>
    <row r="1024" spans="1:4" x14ac:dyDescent="0.3">
      <c r="A1024" s="317" t="s">
        <v>895</v>
      </c>
      <c r="B1024" s="374" t="s">
        <v>896</v>
      </c>
      <c r="C1024" s="317" t="s">
        <v>709</v>
      </c>
      <c r="D1024" s="317" t="s">
        <v>710</v>
      </c>
    </row>
    <row r="1025" spans="1:4" x14ac:dyDescent="0.3">
      <c r="A1025" s="317" t="s">
        <v>895</v>
      </c>
      <c r="B1025" s="374" t="s">
        <v>896</v>
      </c>
      <c r="C1025" s="317" t="s">
        <v>683</v>
      </c>
      <c r="D1025" s="317" t="s">
        <v>684</v>
      </c>
    </row>
    <row r="1026" spans="1:4" x14ac:dyDescent="0.3">
      <c r="A1026" s="317" t="s">
        <v>895</v>
      </c>
      <c r="B1026" s="375" t="s">
        <v>896</v>
      </c>
      <c r="C1026" s="317" t="s">
        <v>721</v>
      </c>
      <c r="D1026" s="317" t="s">
        <v>722</v>
      </c>
    </row>
    <row r="1027" spans="1:4" x14ac:dyDescent="0.3">
      <c r="A1027" s="317" t="s">
        <v>895</v>
      </c>
      <c r="B1027" s="375" t="s">
        <v>896</v>
      </c>
      <c r="C1027" s="317" t="s">
        <v>662</v>
      </c>
      <c r="D1027" s="317" t="s">
        <v>397</v>
      </c>
    </row>
    <row r="1028" spans="1:4" x14ac:dyDescent="0.3">
      <c r="A1028" s="317" t="s">
        <v>895</v>
      </c>
      <c r="B1028" s="375" t="s">
        <v>896</v>
      </c>
      <c r="C1028" s="317" t="s">
        <v>663</v>
      </c>
      <c r="D1028" s="317" t="s">
        <v>664</v>
      </c>
    </row>
    <row r="1029" spans="1:4" x14ac:dyDescent="0.3">
      <c r="A1029" s="317" t="s">
        <v>895</v>
      </c>
      <c r="B1029" s="375" t="s">
        <v>896</v>
      </c>
      <c r="C1029" s="317" t="s">
        <v>665</v>
      </c>
      <c r="D1029" s="317" t="s">
        <v>666</v>
      </c>
    </row>
    <row r="1030" spans="1:4" x14ac:dyDescent="0.3">
      <c r="A1030" s="317" t="s">
        <v>897</v>
      </c>
      <c r="B1030" s="375" t="s">
        <v>898</v>
      </c>
      <c r="C1030" s="317" t="s">
        <v>646</v>
      </c>
      <c r="D1030" s="317" t="s">
        <v>647</v>
      </c>
    </row>
    <row r="1031" spans="1:4" x14ac:dyDescent="0.3">
      <c r="A1031" s="317" t="s">
        <v>897</v>
      </c>
      <c r="B1031" s="375" t="s">
        <v>898</v>
      </c>
      <c r="C1031" s="317" t="s">
        <v>648</v>
      </c>
      <c r="D1031" s="317" t="s">
        <v>649</v>
      </c>
    </row>
    <row r="1032" spans="1:4" x14ac:dyDescent="0.3">
      <c r="A1032" s="317" t="s">
        <v>897</v>
      </c>
      <c r="B1032" s="375" t="s">
        <v>898</v>
      </c>
      <c r="C1032" s="317" t="s">
        <v>673</v>
      </c>
      <c r="D1032" s="317" t="s">
        <v>674</v>
      </c>
    </row>
    <row r="1033" spans="1:4" x14ac:dyDescent="0.3">
      <c r="A1033" s="317" t="s">
        <v>897</v>
      </c>
      <c r="B1033" s="375" t="s">
        <v>898</v>
      </c>
      <c r="C1033" s="317" t="s">
        <v>650</v>
      </c>
      <c r="D1033" s="317" t="s">
        <v>651</v>
      </c>
    </row>
    <row r="1034" spans="1:4" x14ac:dyDescent="0.3">
      <c r="A1034" s="317" t="s">
        <v>897</v>
      </c>
      <c r="B1034" s="375" t="s">
        <v>898</v>
      </c>
      <c r="C1034" s="317" t="s">
        <v>729</v>
      </c>
      <c r="D1034" s="317" t="s">
        <v>730</v>
      </c>
    </row>
    <row r="1035" spans="1:4" x14ac:dyDescent="0.3">
      <c r="A1035" s="317" t="s">
        <v>897</v>
      </c>
      <c r="B1035" s="375" t="s">
        <v>898</v>
      </c>
      <c r="C1035" s="317" t="s">
        <v>705</v>
      </c>
      <c r="D1035" s="317" t="s">
        <v>706</v>
      </c>
    </row>
    <row r="1036" spans="1:4" x14ac:dyDescent="0.3">
      <c r="A1036" s="317" t="s">
        <v>897</v>
      </c>
      <c r="B1036" s="375" t="s">
        <v>898</v>
      </c>
      <c r="C1036" s="317" t="s">
        <v>652</v>
      </c>
      <c r="D1036" s="317" t="s">
        <v>653</v>
      </c>
    </row>
    <row r="1037" spans="1:4" x14ac:dyDescent="0.3">
      <c r="A1037" s="317" t="s">
        <v>897</v>
      </c>
      <c r="B1037" s="375" t="s">
        <v>898</v>
      </c>
      <c r="C1037" s="317" t="s">
        <v>654</v>
      </c>
      <c r="D1037" s="317" t="s">
        <v>655</v>
      </c>
    </row>
    <row r="1038" spans="1:4" x14ac:dyDescent="0.3">
      <c r="A1038" s="317" t="s">
        <v>897</v>
      </c>
      <c r="B1038" s="375" t="s">
        <v>898</v>
      </c>
      <c r="C1038" s="317" t="s">
        <v>656</v>
      </c>
      <c r="D1038" s="317" t="s">
        <v>657</v>
      </c>
    </row>
    <row r="1039" spans="1:4" x14ac:dyDescent="0.3">
      <c r="A1039" s="317" t="s">
        <v>897</v>
      </c>
      <c r="B1039" s="375" t="s">
        <v>898</v>
      </c>
      <c r="C1039" s="317" t="s">
        <v>677</v>
      </c>
      <c r="D1039" s="317" t="s">
        <v>678</v>
      </c>
    </row>
    <row r="1040" spans="1:4" x14ac:dyDescent="0.3">
      <c r="A1040" s="317" t="s">
        <v>897</v>
      </c>
      <c r="B1040" s="375" t="s">
        <v>898</v>
      </c>
      <c r="C1040" s="317" t="s">
        <v>658</v>
      </c>
      <c r="D1040" s="317" t="s">
        <v>659</v>
      </c>
    </row>
    <row r="1041" spans="1:4" x14ac:dyDescent="0.3">
      <c r="A1041" s="317" t="s">
        <v>897</v>
      </c>
      <c r="B1041" s="375" t="s">
        <v>898</v>
      </c>
      <c r="C1041" s="317" t="s">
        <v>679</v>
      </c>
      <c r="D1041" s="317" t="s">
        <v>680</v>
      </c>
    </row>
    <row r="1042" spans="1:4" x14ac:dyDescent="0.3">
      <c r="A1042" s="317" t="s">
        <v>897</v>
      </c>
      <c r="B1042" s="375" t="s">
        <v>898</v>
      </c>
      <c r="C1042" s="317" t="s">
        <v>660</v>
      </c>
      <c r="D1042" s="317" t="s">
        <v>661</v>
      </c>
    </row>
    <row r="1043" spans="1:4" x14ac:dyDescent="0.3">
      <c r="A1043" s="317" t="s">
        <v>897</v>
      </c>
      <c r="B1043" s="375" t="s">
        <v>898</v>
      </c>
      <c r="C1043" s="317" t="s">
        <v>681</v>
      </c>
      <c r="D1043" s="317" t="s">
        <v>682</v>
      </c>
    </row>
    <row r="1044" spans="1:4" x14ac:dyDescent="0.3">
      <c r="A1044" s="317" t="s">
        <v>897</v>
      </c>
      <c r="B1044" s="375" t="s">
        <v>898</v>
      </c>
      <c r="C1044" s="317" t="s">
        <v>709</v>
      </c>
      <c r="D1044" s="317" t="s">
        <v>710</v>
      </c>
    </row>
    <row r="1045" spans="1:4" x14ac:dyDescent="0.3">
      <c r="A1045" s="317" t="s">
        <v>897</v>
      </c>
      <c r="B1045" s="375" t="s">
        <v>898</v>
      </c>
      <c r="C1045" s="317" t="s">
        <v>683</v>
      </c>
      <c r="D1045" s="317" t="s">
        <v>684</v>
      </c>
    </row>
    <row r="1046" spans="1:4" x14ac:dyDescent="0.3">
      <c r="A1046" s="317" t="s">
        <v>897</v>
      </c>
      <c r="B1046" s="375" t="s">
        <v>898</v>
      </c>
      <c r="C1046" s="317" t="s">
        <v>662</v>
      </c>
      <c r="D1046" s="317" t="s">
        <v>397</v>
      </c>
    </row>
    <row r="1047" spans="1:4" x14ac:dyDescent="0.3">
      <c r="A1047" s="317" t="s">
        <v>897</v>
      </c>
      <c r="B1047" s="375" t="s">
        <v>898</v>
      </c>
      <c r="C1047" s="317" t="s">
        <v>663</v>
      </c>
      <c r="D1047" s="317" t="s">
        <v>664</v>
      </c>
    </row>
    <row r="1048" spans="1:4" x14ac:dyDescent="0.3">
      <c r="A1048" s="317" t="s">
        <v>897</v>
      </c>
      <c r="B1048" s="375" t="s">
        <v>898</v>
      </c>
      <c r="C1048" s="317" t="s">
        <v>665</v>
      </c>
      <c r="D1048" s="317" t="s">
        <v>666</v>
      </c>
    </row>
    <row r="1049" spans="1:4" x14ac:dyDescent="0.3">
      <c r="A1049" s="317" t="s">
        <v>899</v>
      </c>
      <c r="B1049" s="375" t="s">
        <v>900</v>
      </c>
      <c r="C1049" s="317" t="s">
        <v>646</v>
      </c>
      <c r="D1049" s="317" t="s">
        <v>647</v>
      </c>
    </row>
    <row r="1050" spans="1:4" x14ac:dyDescent="0.3">
      <c r="A1050" s="317" t="s">
        <v>899</v>
      </c>
      <c r="B1050" s="375" t="s">
        <v>900</v>
      </c>
      <c r="C1050" s="317" t="s">
        <v>660</v>
      </c>
      <c r="D1050" s="317" t="s">
        <v>661</v>
      </c>
    </row>
    <row r="1051" spans="1:4" x14ac:dyDescent="0.3">
      <c r="A1051" s="317" t="s">
        <v>899</v>
      </c>
      <c r="B1051" s="375" t="s">
        <v>900</v>
      </c>
      <c r="C1051" s="317" t="s">
        <v>683</v>
      </c>
      <c r="D1051" s="317" t="s">
        <v>684</v>
      </c>
    </row>
    <row r="1052" spans="1:4" x14ac:dyDescent="0.3">
      <c r="A1052" s="317" t="s">
        <v>899</v>
      </c>
      <c r="B1052" s="375" t="s">
        <v>900</v>
      </c>
      <c r="C1052" s="317" t="s">
        <v>721</v>
      </c>
      <c r="D1052" s="317" t="s">
        <v>722</v>
      </c>
    </row>
    <row r="1053" spans="1:4" x14ac:dyDescent="0.3">
      <c r="A1053" s="317" t="s">
        <v>899</v>
      </c>
      <c r="B1053" s="375" t="s">
        <v>900</v>
      </c>
      <c r="C1053" s="317" t="s">
        <v>663</v>
      </c>
      <c r="D1053" s="317" t="s">
        <v>664</v>
      </c>
    </row>
    <row r="1054" spans="1:4" x14ac:dyDescent="0.3">
      <c r="A1054" s="317" t="s">
        <v>899</v>
      </c>
      <c r="B1054" s="375" t="s">
        <v>900</v>
      </c>
      <c r="C1054" s="317" t="s">
        <v>665</v>
      </c>
      <c r="D1054" s="317" t="s">
        <v>666</v>
      </c>
    </row>
    <row r="1055" spans="1:4" x14ac:dyDescent="0.3">
      <c r="A1055" s="317" t="s">
        <v>901</v>
      </c>
      <c r="B1055" s="375" t="s">
        <v>902</v>
      </c>
      <c r="C1055" s="317" t="s">
        <v>695</v>
      </c>
      <c r="D1055" s="317" t="s">
        <v>696</v>
      </c>
    </row>
    <row r="1056" spans="1:4" x14ac:dyDescent="0.3">
      <c r="A1056" s="317" t="s">
        <v>901</v>
      </c>
      <c r="B1056" s="375" t="s">
        <v>902</v>
      </c>
      <c r="C1056" s="317" t="s">
        <v>697</v>
      </c>
      <c r="D1056" s="317" t="s">
        <v>698</v>
      </c>
    </row>
    <row r="1057" spans="1:4" x14ac:dyDescent="0.3">
      <c r="A1057" s="317" t="s">
        <v>901</v>
      </c>
      <c r="B1057" s="375" t="s">
        <v>902</v>
      </c>
      <c r="C1057" s="317" t="s">
        <v>675</v>
      </c>
      <c r="D1057" s="317" t="s">
        <v>676</v>
      </c>
    </row>
    <row r="1058" spans="1:4" x14ac:dyDescent="0.3">
      <c r="A1058" s="317" t="s">
        <v>901</v>
      </c>
      <c r="B1058" s="375" t="s">
        <v>902</v>
      </c>
      <c r="C1058" s="317" t="s">
        <v>654</v>
      </c>
      <c r="D1058" s="317" t="s">
        <v>655</v>
      </c>
    </row>
    <row r="1059" spans="1:4" x14ac:dyDescent="0.3">
      <c r="A1059" s="317" t="s">
        <v>901</v>
      </c>
      <c r="B1059" s="375" t="s">
        <v>902</v>
      </c>
      <c r="C1059" s="317" t="s">
        <v>683</v>
      </c>
      <c r="D1059" s="317" t="s">
        <v>684</v>
      </c>
    </row>
    <row r="1060" spans="1:4" x14ac:dyDescent="0.3">
      <c r="A1060" s="317" t="s">
        <v>901</v>
      </c>
      <c r="B1060" s="375" t="s">
        <v>902</v>
      </c>
      <c r="C1060" s="317" t="s">
        <v>721</v>
      </c>
      <c r="D1060" s="317" t="s">
        <v>722</v>
      </c>
    </row>
    <row r="1061" spans="1:4" x14ac:dyDescent="0.3">
      <c r="A1061" s="317" t="s">
        <v>901</v>
      </c>
      <c r="B1061" s="375" t="s">
        <v>902</v>
      </c>
      <c r="C1061" s="317" t="s">
        <v>663</v>
      </c>
      <c r="D1061" s="317" t="s">
        <v>664</v>
      </c>
    </row>
    <row r="1062" spans="1:4" x14ac:dyDescent="0.3">
      <c r="A1062" s="317" t="s">
        <v>901</v>
      </c>
      <c r="B1062" s="375" t="s">
        <v>902</v>
      </c>
      <c r="C1062" s="317" t="s">
        <v>665</v>
      </c>
      <c r="D1062" s="317" t="s">
        <v>666</v>
      </c>
    </row>
    <row r="1063" spans="1:4" x14ac:dyDescent="0.3">
      <c r="A1063" s="317" t="s">
        <v>903</v>
      </c>
      <c r="B1063" s="375" t="s">
        <v>904</v>
      </c>
      <c r="C1063" s="317" t="s">
        <v>669</v>
      </c>
      <c r="D1063" s="317" t="s">
        <v>670</v>
      </c>
    </row>
    <row r="1064" spans="1:4" x14ac:dyDescent="0.3">
      <c r="A1064" s="317" t="s">
        <v>903</v>
      </c>
      <c r="B1064" s="375" t="s">
        <v>904</v>
      </c>
      <c r="C1064" s="317" t="s">
        <v>689</v>
      </c>
      <c r="D1064" s="317" t="s">
        <v>690</v>
      </c>
    </row>
    <row r="1065" spans="1:4" x14ac:dyDescent="0.3">
      <c r="A1065" s="317" t="s">
        <v>903</v>
      </c>
      <c r="B1065" s="375" t="s">
        <v>904</v>
      </c>
      <c r="C1065" s="317" t="s">
        <v>766</v>
      </c>
      <c r="D1065" s="317" t="s">
        <v>767</v>
      </c>
    </row>
    <row r="1066" spans="1:4" x14ac:dyDescent="0.3">
      <c r="A1066" s="317" t="s">
        <v>903</v>
      </c>
      <c r="B1066" s="375" t="s">
        <v>904</v>
      </c>
      <c r="C1066" s="317" t="s">
        <v>644</v>
      </c>
      <c r="D1066" s="317" t="s">
        <v>645</v>
      </c>
    </row>
    <row r="1067" spans="1:4" x14ac:dyDescent="0.3">
      <c r="A1067" s="317" t="s">
        <v>903</v>
      </c>
      <c r="B1067" s="375" t="s">
        <v>904</v>
      </c>
      <c r="C1067" s="317" t="s">
        <v>646</v>
      </c>
      <c r="D1067" s="317" t="s">
        <v>647</v>
      </c>
    </row>
    <row r="1068" spans="1:4" x14ac:dyDescent="0.3">
      <c r="A1068" s="317" t="s">
        <v>903</v>
      </c>
      <c r="B1068" s="375" t="s">
        <v>904</v>
      </c>
      <c r="C1068" s="317" t="s">
        <v>648</v>
      </c>
      <c r="D1068" s="317" t="s">
        <v>649</v>
      </c>
    </row>
    <row r="1069" spans="1:4" x14ac:dyDescent="0.3">
      <c r="A1069" s="317" t="s">
        <v>903</v>
      </c>
      <c r="B1069" s="375" t="s">
        <v>904</v>
      </c>
      <c r="C1069" s="317" t="s">
        <v>673</v>
      </c>
      <c r="D1069" s="317" t="s">
        <v>674</v>
      </c>
    </row>
    <row r="1070" spans="1:4" x14ac:dyDescent="0.3">
      <c r="A1070" s="317" t="s">
        <v>903</v>
      </c>
      <c r="B1070" s="375" t="s">
        <v>904</v>
      </c>
      <c r="C1070" s="317" t="s">
        <v>705</v>
      </c>
      <c r="D1070" s="317" t="s">
        <v>706</v>
      </c>
    </row>
    <row r="1071" spans="1:4" x14ac:dyDescent="0.3">
      <c r="A1071" s="317" t="s">
        <v>903</v>
      </c>
      <c r="B1071" s="375" t="s">
        <v>904</v>
      </c>
      <c r="C1071" s="317" t="s">
        <v>675</v>
      </c>
      <c r="D1071" s="317" t="s">
        <v>676</v>
      </c>
    </row>
    <row r="1072" spans="1:4" x14ac:dyDescent="0.3">
      <c r="A1072" s="317" t="s">
        <v>903</v>
      </c>
      <c r="B1072" s="375" t="s">
        <v>904</v>
      </c>
      <c r="C1072" s="317" t="s">
        <v>654</v>
      </c>
      <c r="D1072" s="317" t="s">
        <v>655</v>
      </c>
    </row>
    <row r="1073" spans="1:4" x14ac:dyDescent="0.3">
      <c r="A1073" s="317" t="s">
        <v>903</v>
      </c>
      <c r="B1073" s="375" t="s">
        <v>904</v>
      </c>
      <c r="C1073" s="317" t="s">
        <v>677</v>
      </c>
      <c r="D1073" s="317" t="s">
        <v>678</v>
      </c>
    </row>
    <row r="1074" spans="1:4" x14ac:dyDescent="0.3">
      <c r="A1074" s="317" t="s">
        <v>903</v>
      </c>
      <c r="B1074" s="375" t="s">
        <v>904</v>
      </c>
      <c r="C1074" s="317" t="s">
        <v>679</v>
      </c>
      <c r="D1074" s="317" t="s">
        <v>680</v>
      </c>
    </row>
    <row r="1075" spans="1:4" x14ac:dyDescent="0.3">
      <c r="A1075" s="317" t="s">
        <v>903</v>
      </c>
      <c r="B1075" s="375" t="s">
        <v>904</v>
      </c>
      <c r="C1075" s="317" t="s">
        <v>660</v>
      </c>
      <c r="D1075" s="317" t="s">
        <v>661</v>
      </c>
    </row>
    <row r="1076" spans="1:4" x14ac:dyDescent="0.3">
      <c r="A1076" s="317" t="s">
        <v>903</v>
      </c>
      <c r="B1076" s="375" t="s">
        <v>904</v>
      </c>
      <c r="C1076" s="317" t="s">
        <v>709</v>
      </c>
      <c r="D1076" s="317" t="s">
        <v>710</v>
      </c>
    </row>
    <row r="1077" spans="1:4" x14ac:dyDescent="0.3">
      <c r="A1077" s="317" t="s">
        <v>903</v>
      </c>
      <c r="B1077" s="375" t="s">
        <v>904</v>
      </c>
      <c r="C1077" s="317" t="s">
        <v>683</v>
      </c>
      <c r="D1077" s="317" t="s">
        <v>684</v>
      </c>
    </row>
    <row r="1078" spans="1:4" x14ac:dyDescent="0.3">
      <c r="A1078" s="317" t="s">
        <v>903</v>
      </c>
      <c r="B1078" s="375" t="s">
        <v>904</v>
      </c>
      <c r="C1078" s="317" t="s">
        <v>711</v>
      </c>
      <c r="D1078" s="317" t="s">
        <v>712</v>
      </c>
    </row>
    <row r="1079" spans="1:4" x14ac:dyDescent="0.3">
      <c r="A1079" s="317" t="s">
        <v>903</v>
      </c>
      <c r="B1079" s="375" t="s">
        <v>904</v>
      </c>
      <c r="C1079" s="317" t="s">
        <v>713</v>
      </c>
      <c r="D1079" s="317" t="s">
        <v>714</v>
      </c>
    </row>
    <row r="1080" spans="1:4" x14ac:dyDescent="0.3">
      <c r="A1080" s="317" t="s">
        <v>903</v>
      </c>
      <c r="B1080" s="375" t="s">
        <v>904</v>
      </c>
      <c r="C1080" s="317" t="s">
        <v>721</v>
      </c>
      <c r="D1080" s="317" t="s">
        <v>722</v>
      </c>
    </row>
    <row r="1081" spans="1:4" x14ac:dyDescent="0.3">
      <c r="A1081" s="317" t="s">
        <v>903</v>
      </c>
      <c r="B1081" s="375" t="s">
        <v>904</v>
      </c>
      <c r="C1081" s="317" t="s">
        <v>662</v>
      </c>
      <c r="D1081" s="317" t="s">
        <v>397</v>
      </c>
    </row>
    <row r="1082" spans="1:4" x14ac:dyDescent="0.3">
      <c r="A1082" s="317" t="s">
        <v>903</v>
      </c>
      <c r="B1082" s="375" t="s">
        <v>904</v>
      </c>
      <c r="C1082" s="317" t="s">
        <v>663</v>
      </c>
      <c r="D1082" s="317" t="s">
        <v>664</v>
      </c>
    </row>
    <row r="1083" spans="1:4" x14ac:dyDescent="0.3">
      <c r="A1083" s="317" t="s">
        <v>903</v>
      </c>
      <c r="B1083" s="375" t="s">
        <v>904</v>
      </c>
      <c r="C1083" s="317" t="s">
        <v>665</v>
      </c>
      <c r="D1083" s="317" t="s">
        <v>666</v>
      </c>
    </row>
    <row r="1084" spans="1:4" x14ac:dyDescent="0.3">
      <c r="A1084" s="317" t="s">
        <v>905</v>
      </c>
      <c r="B1084" s="375" t="s">
        <v>906</v>
      </c>
      <c r="C1084" s="317" t="s">
        <v>669</v>
      </c>
      <c r="D1084" s="317" t="s">
        <v>670</v>
      </c>
    </row>
    <row r="1085" spans="1:4" x14ac:dyDescent="0.3">
      <c r="A1085" s="317" t="s">
        <v>905</v>
      </c>
      <c r="B1085" s="375" t="s">
        <v>906</v>
      </c>
      <c r="C1085" s="317" t="s">
        <v>644</v>
      </c>
      <c r="D1085" s="317" t="s">
        <v>645</v>
      </c>
    </row>
    <row r="1086" spans="1:4" x14ac:dyDescent="0.3">
      <c r="A1086" s="317" t="s">
        <v>905</v>
      </c>
      <c r="B1086" s="375" t="s">
        <v>906</v>
      </c>
      <c r="C1086" s="317" t="s">
        <v>691</v>
      </c>
      <c r="D1086" s="317" t="s">
        <v>692</v>
      </c>
    </row>
    <row r="1087" spans="1:4" x14ac:dyDescent="0.3">
      <c r="A1087" s="317" t="s">
        <v>905</v>
      </c>
      <c r="B1087" s="375" t="s">
        <v>906</v>
      </c>
      <c r="C1087" s="317" t="s">
        <v>695</v>
      </c>
      <c r="D1087" s="317" t="s">
        <v>696</v>
      </c>
    </row>
    <row r="1088" spans="1:4" x14ac:dyDescent="0.3">
      <c r="A1088" s="317" t="s">
        <v>905</v>
      </c>
      <c r="B1088" s="375" t="s">
        <v>906</v>
      </c>
      <c r="C1088" s="317" t="s">
        <v>705</v>
      </c>
      <c r="D1088" s="317" t="s">
        <v>706</v>
      </c>
    </row>
    <row r="1089" spans="1:4" x14ac:dyDescent="0.3">
      <c r="A1089" s="317" t="s">
        <v>905</v>
      </c>
      <c r="B1089" s="375" t="s">
        <v>906</v>
      </c>
      <c r="C1089" s="317" t="s">
        <v>675</v>
      </c>
      <c r="D1089" s="317" t="s">
        <v>676</v>
      </c>
    </row>
    <row r="1090" spans="1:4" x14ac:dyDescent="0.3">
      <c r="A1090" s="317" t="s">
        <v>905</v>
      </c>
      <c r="B1090" s="375" t="s">
        <v>906</v>
      </c>
      <c r="C1090" s="317" t="s">
        <v>654</v>
      </c>
      <c r="D1090" s="317" t="s">
        <v>655</v>
      </c>
    </row>
    <row r="1091" spans="1:4" x14ac:dyDescent="0.3">
      <c r="A1091" s="317" t="s">
        <v>905</v>
      </c>
      <c r="B1091" s="375" t="s">
        <v>906</v>
      </c>
      <c r="C1091" s="317" t="s">
        <v>656</v>
      </c>
      <c r="D1091" s="317" t="s">
        <v>657</v>
      </c>
    </row>
    <row r="1092" spans="1:4" x14ac:dyDescent="0.3">
      <c r="A1092" s="317" t="s">
        <v>905</v>
      </c>
      <c r="B1092" s="375" t="s">
        <v>906</v>
      </c>
      <c r="C1092" s="317" t="s">
        <v>679</v>
      </c>
      <c r="D1092" s="317" t="s">
        <v>680</v>
      </c>
    </row>
    <row r="1093" spans="1:4" x14ac:dyDescent="0.3">
      <c r="A1093" s="317" t="s">
        <v>905</v>
      </c>
      <c r="B1093" s="375" t="s">
        <v>906</v>
      </c>
      <c r="C1093" s="317" t="s">
        <v>660</v>
      </c>
      <c r="D1093" s="317" t="s">
        <v>661</v>
      </c>
    </row>
    <row r="1094" spans="1:4" x14ac:dyDescent="0.3">
      <c r="A1094" s="317" t="s">
        <v>905</v>
      </c>
      <c r="B1094" s="375" t="s">
        <v>906</v>
      </c>
      <c r="C1094" s="317" t="s">
        <v>709</v>
      </c>
      <c r="D1094" s="317" t="s">
        <v>710</v>
      </c>
    </row>
    <row r="1095" spans="1:4" x14ac:dyDescent="0.3">
      <c r="A1095" s="317" t="s">
        <v>905</v>
      </c>
      <c r="B1095" s="375" t="s">
        <v>906</v>
      </c>
      <c r="C1095" s="317" t="s">
        <v>683</v>
      </c>
      <c r="D1095" s="317" t="s">
        <v>684</v>
      </c>
    </row>
    <row r="1096" spans="1:4" x14ac:dyDescent="0.3">
      <c r="A1096" s="317" t="s">
        <v>905</v>
      </c>
      <c r="B1096" s="375" t="s">
        <v>906</v>
      </c>
      <c r="C1096" s="317" t="s">
        <v>721</v>
      </c>
      <c r="D1096" s="317" t="s">
        <v>722</v>
      </c>
    </row>
    <row r="1097" spans="1:4" x14ac:dyDescent="0.3">
      <c r="A1097" s="317" t="s">
        <v>905</v>
      </c>
      <c r="B1097" s="375" t="s">
        <v>906</v>
      </c>
      <c r="C1097" s="317" t="s">
        <v>662</v>
      </c>
      <c r="D1097" s="317" t="s">
        <v>397</v>
      </c>
    </row>
    <row r="1098" spans="1:4" x14ac:dyDescent="0.3">
      <c r="A1098" s="317" t="s">
        <v>905</v>
      </c>
      <c r="B1098" s="375" t="s">
        <v>906</v>
      </c>
      <c r="C1098" s="317" t="s">
        <v>663</v>
      </c>
      <c r="D1098" s="317" t="s">
        <v>664</v>
      </c>
    </row>
    <row r="1099" spans="1:4" x14ac:dyDescent="0.3">
      <c r="A1099" s="317" t="s">
        <v>905</v>
      </c>
      <c r="B1099" s="375" t="s">
        <v>906</v>
      </c>
      <c r="C1099" s="317" t="s">
        <v>665</v>
      </c>
      <c r="D1099" s="317" t="s">
        <v>666</v>
      </c>
    </row>
    <row r="1100" spans="1:4" x14ac:dyDescent="0.3">
      <c r="A1100" s="317" t="s">
        <v>907</v>
      </c>
      <c r="B1100" s="375" t="s">
        <v>908</v>
      </c>
      <c r="C1100" s="317" t="s">
        <v>644</v>
      </c>
      <c r="D1100" s="317" t="s">
        <v>645</v>
      </c>
    </row>
    <row r="1101" spans="1:4" x14ac:dyDescent="0.3">
      <c r="A1101" s="317" t="s">
        <v>907</v>
      </c>
      <c r="B1101" s="375" t="s">
        <v>908</v>
      </c>
      <c r="C1101" s="317" t="s">
        <v>646</v>
      </c>
      <c r="D1101" s="317" t="s">
        <v>647</v>
      </c>
    </row>
    <row r="1102" spans="1:4" x14ac:dyDescent="0.3">
      <c r="A1102" s="317" t="s">
        <v>907</v>
      </c>
      <c r="B1102" s="375" t="s">
        <v>908</v>
      </c>
      <c r="C1102" s="317" t="s">
        <v>705</v>
      </c>
      <c r="D1102" s="317" t="s">
        <v>706</v>
      </c>
    </row>
    <row r="1103" spans="1:4" x14ac:dyDescent="0.3">
      <c r="A1103" s="317" t="s">
        <v>907</v>
      </c>
      <c r="B1103" s="375" t="s">
        <v>908</v>
      </c>
      <c r="C1103" s="317" t="s">
        <v>654</v>
      </c>
      <c r="D1103" s="317" t="s">
        <v>655</v>
      </c>
    </row>
    <row r="1104" spans="1:4" x14ac:dyDescent="0.3">
      <c r="A1104" s="317" t="s">
        <v>907</v>
      </c>
      <c r="B1104" s="375" t="s">
        <v>908</v>
      </c>
      <c r="C1104" s="317" t="s">
        <v>679</v>
      </c>
      <c r="D1104" s="317" t="s">
        <v>680</v>
      </c>
    </row>
    <row r="1105" spans="1:4" x14ac:dyDescent="0.3">
      <c r="A1105" s="317" t="s">
        <v>907</v>
      </c>
      <c r="B1105" s="375" t="s">
        <v>908</v>
      </c>
      <c r="C1105" s="317" t="s">
        <v>709</v>
      </c>
      <c r="D1105" s="317" t="s">
        <v>710</v>
      </c>
    </row>
    <row r="1106" spans="1:4" x14ac:dyDescent="0.3">
      <c r="A1106" s="317" t="s">
        <v>907</v>
      </c>
      <c r="B1106" s="375" t="s">
        <v>908</v>
      </c>
      <c r="C1106" s="317" t="s">
        <v>663</v>
      </c>
      <c r="D1106" s="317" t="s">
        <v>664</v>
      </c>
    </row>
    <row r="1107" spans="1:4" x14ac:dyDescent="0.3">
      <c r="A1107" s="317" t="s">
        <v>907</v>
      </c>
      <c r="B1107" s="375" t="s">
        <v>908</v>
      </c>
      <c r="C1107" s="317" t="s">
        <v>665</v>
      </c>
      <c r="D1107" s="317" t="s">
        <v>666</v>
      </c>
    </row>
    <row r="1108" spans="1:4" x14ac:dyDescent="0.3">
      <c r="A1108" s="317" t="s">
        <v>909</v>
      </c>
      <c r="B1108" s="375" t="s">
        <v>910</v>
      </c>
      <c r="C1108" s="317" t="s">
        <v>705</v>
      </c>
      <c r="D1108" s="317" t="s">
        <v>706</v>
      </c>
    </row>
    <row r="1109" spans="1:4" x14ac:dyDescent="0.3">
      <c r="A1109" s="317" t="s">
        <v>909</v>
      </c>
      <c r="B1109" s="375" t="s">
        <v>910</v>
      </c>
      <c r="C1109" s="317" t="s">
        <v>675</v>
      </c>
      <c r="D1109" s="317" t="s">
        <v>676</v>
      </c>
    </row>
    <row r="1110" spans="1:4" x14ac:dyDescent="0.3">
      <c r="A1110" s="317" t="s">
        <v>909</v>
      </c>
      <c r="B1110" s="375" t="s">
        <v>910</v>
      </c>
      <c r="C1110" s="317" t="s">
        <v>662</v>
      </c>
      <c r="D1110" s="317" t="s">
        <v>397</v>
      </c>
    </row>
    <row r="1111" spans="1:4" x14ac:dyDescent="0.3">
      <c r="A1111" s="317" t="s">
        <v>909</v>
      </c>
      <c r="B1111" s="375" t="s">
        <v>910</v>
      </c>
      <c r="C1111" s="317" t="s">
        <v>663</v>
      </c>
      <c r="D1111" s="317" t="s">
        <v>664</v>
      </c>
    </row>
    <row r="1112" spans="1:4" x14ac:dyDescent="0.3">
      <c r="A1112" s="317" t="s">
        <v>909</v>
      </c>
      <c r="B1112" s="375" t="s">
        <v>910</v>
      </c>
      <c r="C1112" s="317" t="s">
        <v>665</v>
      </c>
      <c r="D1112" s="317" t="s">
        <v>666</v>
      </c>
    </row>
    <row r="1113" spans="1:4" x14ac:dyDescent="0.3">
      <c r="A1113" s="317" t="s">
        <v>911</v>
      </c>
      <c r="B1113" s="375" t="s">
        <v>912</v>
      </c>
      <c r="C1113" s="317" t="s">
        <v>691</v>
      </c>
      <c r="D1113" s="317" t="s">
        <v>692</v>
      </c>
    </row>
    <row r="1114" spans="1:4" x14ac:dyDescent="0.3">
      <c r="A1114" s="317" t="s">
        <v>911</v>
      </c>
      <c r="B1114" s="375" t="s">
        <v>912</v>
      </c>
      <c r="C1114" s="317" t="s">
        <v>695</v>
      </c>
      <c r="D1114" s="317" t="s">
        <v>696</v>
      </c>
    </row>
    <row r="1115" spans="1:4" x14ac:dyDescent="0.3">
      <c r="A1115" s="317" t="s">
        <v>911</v>
      </c>
      <c r="B1115" s="375" t="s">
        <v>912</v>
      </c>
      <c r="C1115" s="317" t="s">
        <v>648</v>
      </c>
      <c r="D1115" s="317" t="s">
        <v>649</v>
      </c>
    </row>
    <row r="1116" spans="1:4" x14ac:dyDescent="0.3">
      <c r="A1116" s="317" t="s">
        <v>911</v>
      </c>
      <c r="B1116" s="375" t="s">
        <v>912</v>
      </c>
      <c r="C1116" s="317" t="s">
        <v>697</v>
      </c>
      <c r="D1116" s="317" t="s">
        <v>698</v>
      </c>
    </row>
    <row r="1117" spans="1:4" x14ac:dyDescent="0.3">
      <c r="A1117" s="317" t="s">
        <v>911</v>
      </c>
      <c r="B1117" s="375" t="s">
        <v>912</v>
      </c>
      <c r="C1117" s="317" t="s">
        <v>663</v>
      </c>
      <c r="D1117" s="317" t="s">
        <v>664</v>
      </c>
    </row>
    <row r="1118" spans="1:4" x14ac:dyDescent="0.3">
      <c r="A1118" s="317" t="s">
        <v>911</v>
      </c>
      <c r="B1118" s="375" t="s">
        <v>912</v>
      </c>
      <c r="C1118" s="317" t="s">
        <v>665</v>
      </c>
      <c r="D1118" s="317" t="s">
        <v>666</v>
      </c>
    </row>
    <row r="1119" spans="1:4" x14ac:dyDescent="0.3">
      <c r="A1119" s="317" t="s">
        <v>913</v>
      </c>
      <c r="B1119" s="375" t="s">
        <v>914</v>
      </c>
      <c r="C1119" s="317" t="s">
        <v>691</v>
      </c>
      <c r="D1119" s="317" t="s">
        <v>692</v>
      </c>
    </row>
    <row r="1120" spans="1:4" x14ac:dyDescent="0.3">
      <c r="A1120" s="317" t="s">
        <v>913</v>
      </c>
      <c r="B1120" s="375" t="s">
        <v>914</v>
      </c>
      <c r="C1120" s="317" t="s">
        <v>695</v>
      </c>
      <c r="D1120" s="317" t="s">
        <v>696</v>
      </c>
    </row>
    <row r="1121" spans="1:4" x14ac:dyDescent="0.3">
      <c r="A1121" s="317" t="s">
        <v>913</v>
      </c>
      <c r="B1121" s="375" t="s">
        <v>914</v>
      </c>
      <c r="C1121" s="317" t="s">
        <v>648</v>
      </c>
      <c r="D1121" s="317" t="s">
        <v>649</v>
      </c>
    </row>
    <row r="1122" spans="1:4" x14ac:dyDescent="0.3">
      <c r="A1122" s="317" t="s">
        <v>913</v>
      </c>
      <c r="B1122" s="375" t="s">
        <v>914</v>
      </c>
      <c r="C1122" s="317" t="s">
        <v>697</v>
      </c>
      <c r="D1122" s="317" t="s">
        <v>698</v>
      </c>
    </row>
    <row r="1123" spans="1:4" x14ac:dyDescent="0.3">
      <c r="A1123" s="317" t="s">
        <v>913</v>
      </c>
      <c r="B1123" s="375" t="s">
        <v>914</v>
      </c>
      <c r="C1123" s="317" t="s">
        <v>650</v>
      </c>
      <c r="D1123" s="317" t="s">
        <v>651</v>
      </c>
    </row>
    <row r="1124" spans="1:4" x14ac:dyDescent="0.3">
      <c r="A1124" s="317" t="s">
        <v>913</v>
      </c>
      <c r="B1124" s="375" t="s">
        <v>914</v>
      </c>
      <c r="C1124" s="317" t="s">
        <v>729</v>
      </c>
      <c r="D1124" s="317" t="s">
        <v>730</v>
      </c>
    </row>
    <row r="1125" spans="1:4" x14ac:dyDescent="0.3">
      <c r="A1125" s="317" t="s">
        <v>913</v>
      </c>
      <c r="B1125" s="375" t="s">
        <v>914</v>
      </c>
      <c r="C1125" s="317" t="s">
        <v>675</v>
      </c>
      <c r="D1125" s="317" t="s">
        <v>676</v>
      </c>
    </row>
    <row r="1126" spans="1:4" x14ac:dyDescent="0.3">
      <c r="A1126" s="317" t="s">
        <v>913</v>
      </c>
      <c r="B1126" s="375" t="s">
        <v>914</v>
      </c>
      <c r="C1126" s="317" t="s">
        <v>660</v>
      </c>
      <c r="D1126" s="317" t="s">
        <v>661</v>
      </c>
    </row>
    <row r="1127" spans="1:4" x14ac:dyDescent="0.3">
      <c r="A1127" s="317" t="s">
        <v>913</v>
      </c>
      <c r="B1127" s="375" t="s">
        <v>914</v>
      </c>
      <c r="C1127" s="317" t="s">
        <v>683</v>
      </c>
      <c r="D1127" s="317" t="s">
        <v>684</v>
      </c>
    </row>
    <row r="1128" spans="1:4" x14ac:dyDescent="0.3">
      <c r="A1128" s="317" t="s">
        <v>913</v>
      </c>
      <c r="B1128" s="375" t="s">
        <v>914</v>
      </c>
      <c r="C1128" s="317" t="s">
        <v>721</v>
      </c>
      <c r="D1128" s="317" t="s">
        <v>722</v>
      </c>
    </row>
    <row r="1129" spans="1:4" x14ac:dyDescent="0.3">
      <c r="A1129" s="317" t="s">
        <v>913</v>
      </c>
      <c r="B1129" s="375" t="s">
        <v>914</v>
      </c>
      <c r="C1129" s="317" t="s">
        <v>662</v>
      </c>
      <c r="D1129" s="317" t="s">
        <v>397</v>
      </c>
    </row>
    <row r="1130" spans="1:4" x14ac:dyDescent="0.3">
      <c r="A1130" s="317" t="s">
        <v>913</v>
      </c>
      <c r="B1130" s="375" t="s">
        <v>914</v>
      </c>
      <c r="C1130" s="317" t="s">
        <v>663</v>
      </c>
      <c r="D1130" s="317" t="s">
        <v>664</v>
      </c>
    </row>
    <row r="1131" spans="1:4" x14ac:dyDescent="0.3">
      <c r="A1131" s="317" t="s">
        <v>913</v>
      </c>
      <c r="B1131" s="375" t="s">
        <v>914</v>
      </c>
      <c r="C1131" s="317" t="s">
        <v>665</v>
      </c>
      <c r="D1131" s="317" t="s">
        <v>666</v>
      </c>
    </row>
    <row r="1132" spans="1:4" x14ac:dyDescent="0.3">
      <c r="A1132" s="317" t="s">
        <v>915</v>
      </c>
      <c r="B1132" s="375" t="s">
        <v>916</v>
      </c>
      <c r="C1132" s="317" t="s">
        <v>695</v>
      </c>
      <c r="D1132" s="317" t="s">
        <v>696</v>
      </c>
    </row>
    <row r="1133" spans="1:4" x14ac:dyDescent="0.3">
      <c r="A1133" s="317" t="s">
        <v>915</v>
      </c>
      <c r="B1133" s="375" t="s">
        <v>916</v>
      </c>
      <c r="C1133" s="317" t="s">
        <v>697</v>
      </c>
      <c r="D1133" s="317" t="s">
        <v>698</v>
      </c>
    </row>
    <row r="1134" spans="1:4" x14ac:dyDescent="0.3">
      <c r="A1134" s="317" t="s">
        <v>915</v>
      </c>
      <c r="B1134" s="375" t="s">
        <v>916</v>
      </c>
      <c r="C1134" s="317" t="s">
        <v>673</v>
      </c>
      <c r="D1134" s="317" t="s">
        <v>674</v>
      </c>
    </row>
    <row r="1135" spans="1:4" x14ac:dyDescent="0.3">
      <c r="A1135" s="317" t="s">
        <v>915</v>
      </c>
      <c r="B1135" s="375" t="s">
        <v>916</v>
      </c>
      <c r="C1135" s="317" t="s">
        <v>705</v>
      </c>
      <c r="D1135" s="317" t="s">
        <v>706</v>
      </c>
    </row>
    <row r="1136" spans="1:4" x14ac:dyDescent="0.3">
      <c r="A1136" s="317" t="s">
        <v>915</v>
      </c>
      <c r="B1136" s="375" t="s">
        <v>916</v>
      </c>
      <c r="C1136" s="317" t="s">
        <v>709</v>
      </c>
      <c r="D1136" s="317" t="s">
        <v>710</v>
      </c>
    </row>
    <row r="1137" spans="1:4" x14ac:dyDescent="0.3">
      <c r="A1137" s="317" t="s">
        <v>915</v>
      </c>
      <c r="B1137" s="375" t="s">
        <v>916</v>
      </c>
      <c r="C1137" s="317" t="s">
        <v>663</v>
      </c>
      <c r="D1137" s="317" t="s">
        <v>664</v>
      </c>
    </row>
    <row r="1138" spans="1:4" x14ac:dyDescent="0.3">
      <c r="A1138" s="317" t="s">
        <v>915</v>
      </c>
      <c r="B1138" s="375" t="s">
        <v>916</v>
      </c>
      <c r="C1138" s="317" t="s">
        <v>665</v>
      </c>
      <c r="D1138" s="317" t="s">
        <v>666</v>
      </c>
    </row>
    <row r="1139" spans="1:4" x14ac:dyDescent="0.3">
      <c r="A1139" s="317" t="s">
        <v>917</v>
      </c>
      <c r="B1139" s="375" t="s">
        <v>917</v>
      </c>
      <c r="C1139" s="317" t="s">
        <v>689</v>
      </c>
      <c r="D1139" s="317" t="s">
        <v>690</v>
      </c>
    </row>
    <row r="1140" spans="1:4" x14ac:dyDescent="0.3">
      <c r="A1140" s="317" t="s">
        <v>917</v>
      </c>
      <c r="B1140" s="375" t="s">
        <v>917</v>
      </c>
      <c r="C1140" s="317" t="s">
        <v>766</v>
      </c>
      <c r="D1140" s="317" t="s">
        <v>767</v>
      </c>
    </row>
    <row r="1141" spans="1:4" x14ac:dyDescent="0.3">
      <c r="A1141" s="317" t="s">
        <v>917</v>
      </c>
      <c r="B1141" s="375" t="s">
        <v>917</v>
      </c>
      <c r="C1141" s="317" t="s">
        <v>648</v>
      </c>
      <c r="D1141" s="317" t="s">
        <v>649</v>
      </c>
    </row>
    <row r="1142" spans="1:4" x14ac:dyDescent="0.3">
      <c r="A1142" s="317" t="s">
        <v>917</v>
      </c>
      <c r="B1142" s="375" t="s">
        <v>917</v>
      </c>
      <c r="C1142" s="317" t="s">
        <v>675</v>
      </c>
      <c r="D1142" s="317" t="s">
        <v>676</v>
      </c>
    </row>
    <row r="1143" spans="1:4" x14ac:dyDescent="0.3">
      <c r="A1143" s="317" t="s">
        <v>917</v>
      </c>
      <c r="B1143" s="375" t="s">
        <v>917</v>
      </c>
      <c r="C1143" s="317" t="s">
        <v>677</v>
      </c>
      <c r="D1143" s="317" t="s">
        <v>678</v>
      </c>
    </row>
    <row r="1144" spans="1:4" x14ac:dyDescent="0.3">
      <c r="A1144" s="317" t="s">
        <v>917</v>
      </c>
      <c r="B1144" s="375" t="s">
        <v>917</v>
      </c>
      <c r="C1144" s="317" t="s">
        <v>658</v>
      </c>
      <c r="D1144" s="317" t="s">
        <v>659</v>
      </c>
    </row>
    <row r="1145" spans="1:4" x14ac:dyDescent="0.3">
      <c r="A1145" s="317" t="s">
        <v>917</v>
      </c>
      <c r="B1145" s="375" t="s">
        <v>917</v>
      </c>
      <c r="C1145" s="317" t="s">
        <v>679</v>
      </c>
      <c r="D1145" s="317" t="s">
        <v>680</v>
      </c>
    </row>
    <row r="1146" spans="1:4" x14ac:dyDescent="0.3">
      <c r="A1146" s="317" t="s">
        <v>917</v>
      </c>
      <c r="B1146" s="375" t="s">
        <v>917</v>
      </c>
      <c r="C1146" s="317" t="s">
        <v>709</v>
      </c>
      <c r="D1146" s="317" t="s">
        <v>710</v>
      </c>
    </row>
    <row r="1147" spans="1:4" x14ac:dyDescent="0.3">
      <c r="A1147" s="317" t="s">
        <v>917</v>
      </c>
      <c r="B1147" s="375" t="s">
        <v>917</v>
      </c>
      <c r="C1147" s="317" t="s">
        <v>683</v>
      </c>
      <c r="D1147" s="317" t="s">
        <v>684</v>
      </c>
    </row>
    <row r="1148" spans="1:4" x14ac:dyDescent="0.3">
      <c r="A1148" s="317" t="s">
        <v>917</v>
      </c>
      <c r="B1148" s="375" t="s">
        <v>917</v>
      </c>
      <c r="C1148" s="317" t="s">
        <v>721</v>
      </c>
      <c r="D1148" s="317" t="s">
        <v>722</v>
      </c>
    </row>
    <row r="1149" spans="1:4" x14ac:dyDescent="0.3">
      <c r="A1149" s="317" t="s">
        <v>917</v>
      </c>
      <c r="B1149" s="375" t="s">
        <v>917</v>
      </c>
      <c r="C1149" s="317" t="s">
        <v>663</v>
      </c>
      <c r="D1149" s="317" t="s">
        <v>664</v>
      </c>
    </row>
    <row r="1150" spans="1:4" x14ac:dyDescent="0.3">
      <c r="A1150" s="317" t="s">
        <v>917</v>
      </c>
      <c r="B1150" s="375" t="s">
        <v>917</v>
      </c>
      <c r="C1150" s="317" t="s">
        <v>665</v>
      </c>
      <c r="D1150" s="317" t="s">
        <v>666</v>
      </c>
    </row>
    <row r="1151" spans="1:4" x14ac:dyDescent="0.3">
      <c r="A1151" s="317" t="s">
        <v>918</v>
      </c>
      <c r="B1151" s="375" t="s">
        <v>919</v>
      </c>
      <c r="C1151" s="317" t="s">
        <v>669</v>
      </c>
      <c r="D1151" s="317" t="s">
        <v>670</v>
      </c>
    </row>
    <row r="1152" spans="1:4" x14ac:dyDescent="0.3">
      <c r="A1152" s="317" t="s">
        <v>918</v>
      </c>
      <c r="B1152" s="375" t="s">
        <v>919</v>
      </c>
      <c r="C1152" s="317" t="s">
        <v>644</v>
      </c>
      <c r="D1152" s="317" t="s">
        <v>645</v>
      </c>
    </row>
    <row r="1153" spans="1:4" x14ac:dyDescent="0.3">
      <c r="A1153" s="317" t="s">
        <v>918</v>
      </c>
      <c r="B1153" s="375" t="s">
        <v>919</v>
      </c>
      <c r="C1153" s="317" t="s">
        <v>673</v>
      </c>
      <c r="D1153" s="317" t="s">
        <v>674</v>
      </c>
    </row>
    <row r="1154" spans="1:4" x14ac:dyDescent="0.3">
      <c r="A1154" s="317" t="s">
        <v>918</v>
      </c>
      <c r="B1154" s="375" t="s">
        <v>919</v>
      </c>
      <c r="C1154" s="317" t="s">
        <v>650</v>
      </c>
      <c r="D1154" s="317" t="s">
        <v>651</v>
      </c>
    </row>
    <row r="1155" spans="1:4" x14ac:dyDescent="0.3">
      <c r="A1155" s="317" t="s">
        <v>918</v>
      </c>
      <c r="B1155" s="375" t="s">
        <v>919</v>
      </c>
      <c r="C1155" s="317" t="s">
        <v>729</v>
      </c>
      <c r="D1155" s="317" t="s">
        <v>730</v>
      </c>
    </row>
    <row r="1156" spans="1:4" x14ac:dyDescent="0.3">
      <c r="A1156" s="317" t="s">
        <v>918</v>
      </c>
      <c r="B1156" s="375" t="s">
        <v>919</v>
      </c>
      <c r="C1156" s="317" t="s">
        <v>705</v>
      </c>
      <c r="D1156" s="317" t="s">
        <v>706</v>
      </c>
    </row>
    <row r="1157" spans="1:4" x14ac:dyDescent="0.3">
      <c r="A1157" s="317" t="s">
        <v>918</v>
      </c>
      <c r="B1157" s="375" t="s">
        <v>919</v>
      </c>
      <c r="C1157" s="317" t="s">
        <v>652</v>
      </c>
      <c r="D1157" s="317" t="s">
        <v>653</v>
      </c>
    </row>
    <row r="1158" spans="1:4" x14ac:dyDescent="0.3">
      <c r="A1158" s="317" t="s">
        <v>918</v>
      </c>
      <c r="B1158" s="375" t="s">
        <v>919</v>
      </c>
      <c r="C1158" s="317" t="s">
        <v>675</v>
      </c>
      <c r="D1158" s="317" t="s">
        <v>676</v>
      </c>
    </row>
    <row r="1159" spans="1:4" x14ac:dyDescent="0.3">
      <c r="A1159" s="317" t="s">
        <v>918</v>
      </c>
      <c r="B1159" s="375" t="s">
        <v>919</v>
      </c>
      <c r="C1159" s="317" t="s">
        <v>654</v>
      </c>
      <c r="D1159" s="317" t="s">
        <v>655</v>
      </c>
    </row>
    <row r="1160" spans="1:4" x14ac:dyDescent="0.3">
      <c r="A1160" s="317" t="s">
        <v>918</v>
      </c>
      <c r="B1160" s="375" t="s">
        <v>919</v>
      </c>
      <c r="C1160" s="317" t="s">
        <v>656</v>
      </c>
      <c r="D1160" s="317" t="s">
        <v>657</v>
      </c>
    </row>
    <row r="1161" spans="1:4" x14ac:dyDescent="0.3">
      <c r="A1161" s="317" t="s">
        <v>918</v>
      </c>
      <c r="B1161" s="375" t="s">
        <v>919</v>
      </c>
      <c r="C1161" s="317" t="s">
        <v>658</v>
      </c>
      <c r="D1161" s="317" t="s">
        <v>659</v>
      </c>
    </row>
    <row r="1162" spans="1:4" x14ac:dyDescent="0.3">
      <c r="A1162" s="317" t="s">
        <v>918</v>
      </c>
      <c r="B1162" s="375" t="s">
        <v>919</v>
      </c>
      <c r="C1162" s="317" t="s">
        <v>660</v>
      </c>
      <c r="D1162" s="317" t="s">
        <v>661</v>
      </c>
    </row>
    <row r="1163" spans="1:4" x14ac:dyDescent="0.3">
      <c r="A1163" s="317" t="s">
        <v>918</v>
      </c>
      <c r="B1163" s="374" t="s">
        <v>919</v>
      </c>
      <c r="C1163" s="317" t="s">
        <v>681</v>
      </c>
      <c r="D1163" s="317" t="s">
        <v>682</v>
      </c>
    </row>
    <row r="1164" spans="1:4" x14ac:dyDescent="0.3">
      <c r="A1164" s="317" t="s">
        <v>918</v>
      </c>
      <c r="B1164" s="374" t="s">
        <v>919</v>
      </c>
      <c r="C1164" s="317" t="s">
        <v>709</v>
      </c>
      <c r="D1164" s="317" t="s">
        <v>710</v>
      </c>
    </row>
    <row r="1165" spans="1:4" x14ac:dyDescent="0.3">
      <c r="A1165" s="317" t="s">
        <v>918</v>
      </c>
      <c r="B1165" s="374" t="s">
        <v>919</v>
      </c>
      <c r="C1165" s="317" t="s">
        <v>683</v>
      </c>
      <c r="D1165" s="317" t="s">
        <v>684</v>
      </c>
    </row>
    <row r="1166" spans="1:4" x14ac:dyDescent="0.3">
      <c r="A1166" s="317" t="s">
        <v>918</v>
      </c>
      <c r="B1166" s="374" t="s">
        <v>919</v>
      </c>
      <c r="C1166" s="317" t="s">
        <v>721</v>
      </c>
      <c r="D1166" s="317" t="s">
        <v>722</v>
      </c>
    </row>
    <row r="1167" spans="1:4" x14ac:dyDescent="0.3">
      <c r="A1167" s="317" t="s">
        <v>918</v>
      </c>
      <c r="B1167" s="374" t="s">
        <v>919</v>
      </c>
      <c r="C1167" s="317" t="s">
        <v>662</v>
      </c>
      <c r="D1167" s="317" t="s">
        <v>397</v>
      </c>
    </row>
    <row r="1168" spans="1:4" x14ac:dyDescent="0.3">
      <c r="A1168" s="317" t="s">
        <v>918</v>
      </c>
      <c r="B1168" s="374" t="s">
        <v>919</v>
      </c>
      <c r="C1168" s="317" t="s">
        <v>663</v>
      </c>
      <c r="D1168" s="317" t="s">
        <v>664</v>
      </c>
    </row>
    <row r="1169" spans="1:4" x14ac:dyDescent="0.3">
      <c r="A1169" s="317" t="s">
        <v>918</v>
      </c>
      <c r="B1169" s="374" t="s">
        <v>919</v>
      </c>
      <c r="C1169" s="317" t="s">
        <v>665</v>
      </c>
      <c r="D1169" s="317" t="s">
        <v>666</v>
      </c>
    </row>
    <row r="1170" spans="1:4" x14ac:dyDescent="0.3">
      <c r="A1170" s="317" t="s">
        <v>920</v>
      </c>
      <c r="B1170" s="374" t="s">
        <v>921</v>
      </c>
      <c r="C1170" s="317" t="s">
        <v>691</v>
      </c>
      <c r="D1170" s="317" t="s">
        <v>692</v>
      </c>
    </row>
    <row r="1171" spans="1:4" x14ac:dyDescent="0.3">
      <c r="A1171" s="317" t="s">
        <v>920</v>
      </c>
      <c r="B1171" s="374" t="s">
        <v>921</v>
      </c>
      <c r="C1171" s="317" t="s">
        <v>695</v>
      </c>
      <c r="D1171" s="317" t="s">
        <v>696</v>
      </c>
    </row>
    <row r="1172" spans="1:4" x14ac:dyDescent="0.3">
      <c r="A1172" s="317" t="s">
        <v>920</v>
      </c>
      <c r="B1172" s="374" t="s">
        <v>921</v>
      </c>
      <c r="C1172" s="317" t="s">
        <v>648</v>
      </c>
      <c r="D1172" s="317" t="s">
        <v>649</v>
      </c>
    </row>
    <row r="1173" spans="1:4" x14ac:dyDescent="0.3">
      <c r="A1173" s="317" t="s">
        <v>920</v>
      </c>
      <c r="B1173" s="374" t="s">
        <v>921</v>
      </c>
      <c r="C1173" s="317" t="s">
        <v>697</v>
      </c>
      <c r="D1173" s="317" t="s">
        <v>698</v>
      </c>
    </row>
    <row r="1174" spans="1:4" x14ac:dyDescent="0.3">
      <c r="A1174" s="317" t="s">
        <v>920</v>
      </c>
      <c r="B1174" s="374" t="s">
        <v>921</v>
      </c>
      <c r="C1174" s="317" t="s">
        <v>650</v>
      </c>
      <c r="D1174" s="317" t="s">
        <v>651</v>
      </c>
    </row>
    <row r="1175" spans="1:4" x14ac:dyDescent="0.3">
      <c r="A1175" s="317" t="s">
        <v>920</v>
      </c>
      <c r="B1175" s="374" t="s">
        <v>921</v>
      </c>
      <c r="C1175" s="317" t="s">
        <v>729</v>
      </c>
      <c r="D1175" s="317" t="s">
        <v>730</v>
      </c>
    </row>
    <row r="1176" spans="1:4" x14ac:dyDescent="0.3">
      <c r="A1176" s="317" t="s">
        <v>920</v>
      </c>
      <c r="B1176" s="374" t="s">
        <v>921</v>
      </c>
      <c r="C1176" s="317" t="s">
        <v>675</v>
      </c>
      <c r="D1176" s="317" t="s">
        <v>676</v>
      </c>
    </row>
    <row r="1177" spans="1:4" x14ac:dyDescent="0.3">
      <c r="A1177" s="317" t="s">
        <v>920</v>
      </c>
      <c r="B1177" s="374" t="s">
        <v>921</v>
      </c>
      <c r="C1177" s="317" t="s">
        <v>660</v>
      </c>
      <c r="D1177" s="317" t="s">
        <v>661</v>
      </c>
    </row>
    <row r="1178" spans="1:4" x14ac:dyDescent="0.3">
      <c r="A1178" s="317" t="s">
        <v>920</v>
      </c>
      <c r="B1178" s="374" t="s">
        <v>921</v>
      </c>
      <c r="C1178" s="317" t="s">
        <v>683</v>
      </c>
      <c r="D1178" s="317" t="s">
        <v>684</v>
      </c>
    </row>
    <row r="1179" spans="1:4" x14ac:dyDescent="0.3">
      <c r="A1179" s="317" t="s">
        <v>920</v>
      </c>
      <c r="B1179" s="374" t="s">
        <v>921</v>
      </c>
      <c r="C1179" s="317" t="s">
        <v>721</v>
      </c>
      <c r="D1179" s="317" t="s">
        <v>722</v>
      </c>
    </row>
    <row r="1180" spans="1:4" x14ac:dyDescent="0.3">
      <c r="A1180" s="317" t="s">
        <v>920</v>
      </c>
      <c r="B1180" s="374" t="s">
        <v>921</v>
      </c>
      <c r="C1180" s="317" t="s">
        <v>662</v>
      </c>
      <c r="D1180" s="317" t="s">
        <v>397</v>
      </c>
    </row>
    <row r="1181" spans="1:4" x14ac:dyDescent="0.3">
      <c r="A1181" s="317" t="s">
        <v>920</v>
      </c>
      <c r="B1181" s="374" t="s">
        <v>921</v>
      </c>
      <c r="C1181" s="317" t="s">
        <v>663</v>
      </c>
      <c r="D1181" s="317" t="s">
        <v>664</v>
      </c>
    </row>
    <row r="1182" spans="1:4" x14ac:dyDescent="0.3">
      <c r="A1182" s="317" t="s">
        <v>920</v>
      </c>
      <c r="B1182" s="375" t="s">
        <v>921</v>
      </c>
      <c r="C1182" s="317" t="s">
        <v>665</v>
      </c>
      <c r="D1182" s="317" t="s">
        <v>666</v>
      </c>
    </row>
    <row r="1183" spans="1:4" x14ac:dyDescent="0.3">
      <c r="A1183" s="317" t="s">
        <v>922</v>
      </c>
      <c r="B1183" s="375" t="s">
        <v>923</v>
      </c>
      <c r="C1183" s="317" t="s">
        <v>691</v>
      </c>
      <c r="D1183" s="317" t="s">
        <v>692</v>
      </c>
    </row>
    <row r="1184" spans="1:4" x14ac:dyDescent="0.3">
      <c r="A1184" s="317" t="s">
        <v>922</v>
      </c>
      <c r="B1184" s="375" t="s">
        <v>923</v>
      </c>
      <c r="C1184" s="317" t="s">
        <v>695</v>
      </c>
      <c r="D1184" s="317" t="s">
        <v>696</v>
      </c>
    </row>
    <row r="1185" spans="1:4" x14ac:dyDescent="0.3">
      <c r="A1185" s="317" t="s">
        <v>922</v>
      </c>
      <c r="B1185" s="375" t="s">
        <v>923</v>
      </c>
      <c r="C1185" s="317" t="s">
        <v>648</v>
      </c>
      <c r="D1185" s="317" t="s">
        <v>649</v>
      </c>
    </row>
    <row r="1186" spans="1:4" x14ac:dyDescent="0.3">
      <c r="A1186" s="317" t="s">
        <v>922</v>
      </c>
      <c r="B1186" s="375" t="s">
        <v>923</v>
      </c>
      <c r="C1186" s="317" t="s">
        <v>697</v>
      </c>
      <c r="D1186" s="317" t="s">
        <v>698</v>
      </c>
    </row>
    <row r="1187" spans="1:4" x14ac:dyDescent="0.3">
      <c r="A1187" s="317" t="s">
        <v>922</v>
      </c>
      <c r="B1187" s="375" t="s">
        <v>923</v>
      </c>
      <c r="C1187" s="317" t="s">
        <v>650</v>
      </c>
      <c r="D1187" s="317" t="s">
        <v>651</v>
      </c>
    </row>
    <row r="1188" spans="1:4" x14ac:dyDescent="0.3">
      <c r="A1188" s="317" t="s">
        <v>922</v>
      </c>
      <c r="B1188" s="375" t="s">
        <v>923</v>
      </c>
      <c r="C1188" s="317" t="s">
        <v>729</v>
      </c>
      <c r="D1188" s="317" t="s">
        <v>730</v>
      </c>
    </row>
    <row r="1189" spans="1:4" x14ac:dyDescent="0.3">
      <c r="A1189" s="317" t="s">
        <v>922</v>
      </c>
      <c r="B1189" s="375" t="s">
        <v>923</v>
      </c>
      <c r="C1189" s="317" t="s">
        <v>675</v>
      </c>
      <c r="D1189" s="317" t="s">
        <v>676</v>
      </c>
    </row>
    <row r="1190" spans="1:4" x14ac:dyDescent="0.3">
      <c r="A1190" s="317" t="s">
        <v>922</v>
      </c>
      <c r="B1190" s="375" t="s">
        <v>923</v>
      </c>
      <c r="C1190" s="317" t="s">
        <v>660</v>
      </c>
      <c r="D1190" s="317" t="s">
        <v>661</v>
      </c>
    </row>
    <row r="1191" spans="1:4" x14ac:dyDescent="0.3">
      <c r="A1191" s="317" t="s">
        <v>922</v>
      </c>
      <c r="B1191" s="375" t="s">
        <v>923</v>
      </c>
      <c r="C1191" s="317" t="s">
        <v>683</v>
      </c>
      <c r="D1191" s="317" t="s">
        <v>684</v>
      </c>
    </row>
    <row r="1192" spans="1:4" x14ac:dyDescent="0.3">
      <c r="A1192" s="317" t="s">
        <v>922</v>
      </c>
      <c r="B1192" s="375" t="s">
        <v>923</v>
      </c>
      <c r="C1192" s="317" t="s">
        <v>721</v>
      </c>
      <c r="D1192" s="317" t="s">
        <v>722</v>
      </c>
    </row>
    <row r="1193" spans="1:4" x14ac:dyDescent="0.3">
      <c r="A1193" s="317" t="s">
        <v>922</v>
      </c>
      <c r="B1193" s="375" t="s">
        <v>923</v>
      </c>
      <c r="C1193" s="317" t="s">
        <v>662</v>
      </c>
      <c r="D1193" s="317" t="s">
        <v>397</v>
      </c>
    </row>
    <row r="1194" spans="1:4" x14ac:dyDescent="0.3">
      <c r="A1194" s="317" t="s">
        <v>922</v>
      </c>
      <c r="B1194" s="375" t="s">
        <v>923</v>
      </c>
      <c r="C1194" s="317" t="s">
        <v>663</v>
      </c>
      <c r="D1194" s="317" t="s">
        <v>664</v>
      </c>
    </row>
    <row r="1195" spans="1:4" x14ac:dyDescent="0.3">
      <c r="A1195" s="317" t="s">
        <v>922</v>
      </c>
      <c r="B1195" s="375" t="s">
        <v>923</v>
      </c>
      <c r="C1195" s="317" t="s">
        <v>665</v>
      </c>
      <c r="D1195" s="317" t="s">
        <v>666</v>
      </c>
    </row>
    <row r="1196" spans="1:4" x14ac:dyDescent="0.3">
      <c r="A1196" s="317" t="s">
        <v>924</v>
      </c>
      <c r="B1196" s="375" t="s">
        <v>925</v>
      </c>
      <c r="C1196" s="317" t="s">
        <v>766</v>
      </c>
      <c r="D1196" s="317" t="s">
        <v>767</v>
      </c>
    </row>
    <row r="1197" spans="1:4" x14ac:dyDescent="0.3">
      <c r="A1197" s="317" t="s">
        <v>924</v>
      </c>
      <c r="B1197" s="375" t="s">
        <v>925</v>
      </c>
      <c r="C1197" s="317" t="s">
        <v>646</v>
      </c>
      <c r="D1197" s="317" t="s">
        <v>647</v>
      </c>
    </row>
    <row r="1198" spans="1:4" x14ac:dyDescent="0.3">
      <c r="A1198" s="317" t="s">
        <v>924</v>
      </c>
      <c r="B1198" s="375" t="s">
        <v>925</v>
      </c>
      <c r="C1198" s="317" t="s">
        <v>671</v>
      </c>
      <c r="D1198" s="317" t="s">
        <v>672</v>
      </c>
    </row>
    <row r="1199" spans="1:4" x14ac:dyDescent="0.3">
      <c r="A1199" s="317" t="s">
        <v>924</v>
      </c>
      <c r="B1199" s="375" t="s">
        <v>925</v>
      </c>
      <c r="C1199" s="317" t="s">
        <v>650</v>
      </c>
      <c r="D1199" s="317" t="s">
        <v>651</v>
      </c>
    </row>
    <row r="1200" spans="1:4" x14ac:dyDescent="0.3">
      <c r="A1200" s="317" t="s">
        <v>924</v>
      </c>
      <c r="B1200" s="375" t="s">
        <v>925</v>
      </c>
      <c r="C1200" s="317" t="s">
        <v>729</v>
      </c>
      <c r="D1200" s="317" t="s">
        <v>730</v>
      </c>
    </row>
    <row r="1201" spans="1:4" x14ac:dyDescent="0.3">
      <c r="A1201" s="317" t="s">
        <v>924</v>
      </c>
      <c r="B1201" s="375" t="s">
        <v>925</v>
      </c>
      <c r="C1201" s="317" t="s">
        <v>705</v>
      </c>
      <c r="D1201" s="317" t="s">
        <v>706</v>
      </c>
    </row>
    <row r="1202" spans="1:4" x14ac:dyDescent="0.3">
      <c r="A1202" s="317" t="s">
        <v>924</v>
      </c>
      <c r="B1202" s="375" t="s">
        <v>925</v>
      </c>
      <c r="C1202" s="317" t="s">
        <v>652</v>
      </c>
      <c r="D1202" s="317" t="s">
        <v>653</v>
      </c>
    </row>
    <row r="1203" spans="1:4" x14ac:dyDescent="0.3">
      <c r="A1203" s="317" t="s">
        <v>924</v>
      </c>
      <c r="B1203" s="375" t="s">
        <v>925</v>
      </c>
      <c r="C1203" s="317" t="s">
        <v>818</v>
      </c>
      <c r="D1203" t="s">
        <v>819</v>
      </c>
    </row>
    <row r="1204" spans="1:4" x14ac:dyDescent="0.3">
      <c r="A1204" s="317" t="s">
        <v>924</v>
      </c>
      <c r="B1204" s="375" t="s">
        <v>925</v>
      </c>
      <c r="C1204" s="317" t="s">
        <v>660</v>
      </c>
      <c r="D1204" s="317" t="s">
        <v>661</v>
      </c>
    </row>
    <row r="1205" spans="1:4" x14ac:dyDescent="0.3">
      <c r="A1205" s="317" t="s">
        <v>924</v>
      </c>
      <c r="B1205" s="375" t="s">
        <v>925</v>
      </c>
      <c r="C1205" s="317" t="s">
        <v>663</v>
      </c>
      <c r="D1205" s="317" t="s">
        <v>664</v>
      </c>
    </row>
    <row r="1206" spans="1:4" x14ac:dyDescent="0.3">
      <c r="A1206" s="317" t="s">
        <v>924</v>
      </c>
      <c r="B1206" s="375" t="s">
        <v>925</v>
      </c>
      <c r="C1206" s="317" t="s">
        <v>665</v>
      </c>
      <c r="D1206" s="317" t="s">
        <v>666</v>
      </c>
    </row>
    <row r="1207" spans="1:4" x14ac:dyDescent="0.3">
      <c r="A1207" s="317" t="s">
        <v>926</v>
      </c>
      <c r="B1207" s="375" t="s">
        <v>927</v>
      </c>
      <c r="C1207" s="317" t="s">
        <v>669</v>
      </c>
      <c r="D1207" s="317" t="s">
        <v>670</v>
      </c>
    </row>
    <row r="1208" spans="1:4" x14ac:dyDescent="0.3">
      <c r="A1208" s="317" t="s">
        <v>926</v>
      </c>
      <c r="B1208" s="375" t="s">
        <v>927</v>
      </c>
      <c r="C1208" s="317" t="s">
        <v>644</v>
      </c>
      <c r="D1208" s="317" t="s">
        <v>645</v>
      </c>
    </row>
    <row r="1209" spans="1:4" x14ac:dyDescent="0.3">
      <c r="A1209" s="317" t="s">
        <v>926</v>
      </c>
      <c r="B1209" s="375" t="s">
        <v>927</v>
      </c>
      <c r="C1209" s="317" t="s">
        <v>673</v>
      </c>
      <c r="D1209" s="317" t="s">
        <v>674</v>
      </c>
    </row>
    <row r="1210" spans="1:4" x14ac:dyDescent="0.3">
      <c r="A1210" s="317" t="s">
        <v>926</v>
      </c>
      <c r="B1210" s="375" t="s">
        <v>927</v>
      </c>
      <c r="C1210" s="317" t="s">
        <v>650</v>
      </c>
      <c r="D1210" s="317" t="s">
        <v>651</v>
      </c>
    </row>
    <row r="1211" spans="1:4" x14ac:dyDescent="0.3">
      <c r="A1211" s="317" t="s">
        <v>926</v>
      </c>
      <c r="B1211" s="375" t="s">
        <v>927</v>
      </c>
      <c r="C1211" s="317" t="s">
        <v>729</v>
      </c>
      <c r="D1211" s="317" t="s">
        <v>730</v>
      </c>
    </row>
    <row r="1212" spans="1:4" x14ac:dyDescent="0.3">
      <c r="A1212" s="317" t="s">
        <v>926</v>
      </c>
      <c r="B1212" s="375" t="s">
        <v>927</v>
      </c>
      <c r="C1212" s="317" t="s">
        <v>705</v>
      </c>
      <c r="D1212" s="317" t="s">
        <v>706</v>
      </c>
    </row>
    <row r="1213" spans="1:4" x14ac:dyDescent="0.3">
      <c r="A1213" s="317" t="s">
        <v>926</v>
      </c>
      <c r="B1213" s="375" t="s">
        <v>927</v>
      </c>
      <c r="C1213" s="317" t="s">
        <v>652</v>
      </c>
      <c r="D1213" s="317" t="s">
        <v>653</v>
      </c>
    </row>
    <row r="1214" spans="1:4" x14ac:dyDescent="0.3">
      <c r="A1214" s="317" t="s">
        <v>926</v>
      </c>
      <c r="B1214" s="375" t="s">
        <v>927</v>
      </c>
      <c r="C1214" s="317" t="s">
        <v>675</v>
      </c>
      <c r="D1214" s="317" t="s">
        <v>676</v>
      </c>
    </row>
    <row r="1215" spans="1:4" x14ac:dyDescent="0.3">
      <c r="A1215" s="317" t="s">
        <v>926</v>
      </c>
      <c r="B1215" s="375" t="s">
        <v>927</v>
      </c>
      <c r="C1215" s="317" t="s">
        <v>654</v>
      </c>
      <c r="D1215" s="317" t="s">
        <v>655</v>
      </c>
    </row>
    <row r="1216" spans="1:4" x14ac:dyDescent="0.3">
      <c r="A1216" s="317" t="s">
        <v>926</v>
      </c>
      <c r="B1216" s="375" t="s">
        <v>927</v>
      </c>
      <c r="C1216" s="317" t="s">
        <v>656</v>
      </c>
      <c r="D1216" s="317" t="s">
        <v>657</v>
      </c>
    </row>
    <row r="1217" spans="1:4" x14ac:dyDescent="0.3">
      <c r="A1217" s="317" t="s">
        <v>926</v>
      </c>
      <c r="B1217" s="375" t="s">
        <v>927</v>
      </c>
      <c r="C1217" s="317" t="s">
        <v>658</v>
      </c>
      <c r="D1217" s="317" t="s">
        <v>659</v>
      </c>
    </row>
    <row r="1218" spans="1:4" x14ac:dyDescent="0.3">
      <c r="A1218" s="317" t="s">
        <v>926</v>
      </c>
      <c r="B1218" s="375" t="s">
        <v>927</v>
      </c>
      <c r="C1218" s="317" t="s">
        <v>679</v>
      </c>
      <c r="D1218" s="317" t="s">
        <v>680</v>
      </c>
    </row>
    <row r="1219" spans="1:4" x14ac:dyDescent="0.3">
      <c r="A1219" s="317" t="s">
        <v>926</v>
      </c>
      <c r="B1219" s="375" t="s">
        <v>927</v>
      </c>
      <c r="C1219" s="317" t="s">
        <v>660</v>
      </c>
      <c r="D1219" s="317" t="s">
        <v>661</v>
      </c>
    </row>
    <row r="1220" spans="1:4" x14ac:dyDescent="0.3">
      <c r="A1220" s="317" t="s">
        <v>926</v>
      </c>
      <c r="B1220" s="375" t="s">
        <v>927</v>
      </c>
      <c r="C1220" s="317" t="s">
        <v>681</v>
      </c>
      <c r="D1220" s="317" t="s">
        <v>682</v>
      </c>
    </row>
    <row r="1221" spans="1:4" x14ac:dyDescent="0.3">
      <c r="A1221" s="317" t="s">
        <v>926</v>
      </c>
      <c r="B1221" s="375" t="s">
        <v>927</v>
      </c>
      <c r="C1221" s="317" t="s">
        <v>683</v>
      </c>
      <c r="D1221" s="317" t="s">
        <v>684</v>
      </c>
    </row>
    <row r="1222" spans="1:4" x14ac:dyDescent="0.3">
      <c r="A1222" s="317" t="s">
        <v>926</v>
      </c>
      <c r="B1222" s="375" t="s">
        <v>927</v>
      </c>
      <c r="C1222" s="317" t="s">
        <v>721</v>
      </c>
      <c r="D1222" s="317" t="s">
        <v>722</v>
      </c>
    </row>
    <row r="1223" spans="1:4" x14ac:dyDescent="0.3">
      <c r="A1223" s="317" t="s">
        <v>926</v>
      </c>
      <c r="B1223" s="375" t="s">
        <v>927</v>
      </c>
      <c r="C1223" s="317" t="s">
        <v>662</v>
      </c>
      <c r="D1223" s="317" t="s">
        <v>397</v>
      </c>
    </row>
    <row r="1224" spans="1:4" x14ac:dyDescent="0.3">
      <c r="A1224" s="317" t="s">
        <v>926</v>
      </c>
      <c r="B1224" s="375" t="s">
        <v>927</v>
      </c>
      <c r="C1224" s="317" t="s">
        <v>663</v>
      </c>
      <c r="D1224" s="317" t="s">
        <v>664</v>
      </c>
    </row>
    <row r="1225" spans="1:4" x14ac:dyDescent="0.3">
      <c r="A1225" s="317" t="s">
        <v>926</v>
      </c>
      <c r="B1225" s="375" t="s">
        <v>927</v>
      </c>
      <c r="C1225" s="317" t="s">
        <v>665</v>
      </c>
      <c r="D1225" s="317" t="s">
        <v>666</v>
      </c>
    </row>
    <row r="1226" spans="1:4" x14ac:dyDescent="0.3">
      <c r="A1226" s="317" t="s">
        <v>928</v>
      </c>
      <c r="B1226" s="375" t="s">
        <v>929</v>
      </c>
      <c r="C1226" s="317" t="s">
        <v>669</v>
      </c>
      <c r="D1226" s="317" t="s">
        <v>670</v>
      </c>
    </row>
    <row r="1227" spans="1:4" x14ac:dyDescent="0.3">
      <c r="A1227" s="317" t="s">
        <v>928</v>
      </c>
      <c r="B1227" s="375" t="s">
        <v>929</v>
      </c>
      <c r="C1227" s="317" t="s">
        <v>766</v>
      </c>
      <c r="D1227" s="317" t="s">
        <v>767</v>
      </c>
    </row>
    <row r="1228" spans="1:4" x14ac:dyDescent="0.3">
      <c r="A1228" s="317" t="s">
        <v>928</v>
      </c>
      <c r="B1228" s="375" t="s">
        <v>929</v>
      </c>
      <c r="C1228" s="317" t="s">
        <v>691</v>
      </c>
      <c r="D1228" s="317" t="s">
        <v>692</v>
      </c>
    </row>
    <row r="1229" spans="1:4" x14ac:dyDescent="0.3">
      <c r="A1229" s="317" t="s">
        <v>928</v>
      </c>
      <c r="B1229" s="375" t="s">
        <v>929</v>
      </c>
      <c r="C1229" s="317" t="s">
        <v>671</v>
      </c>
      <c r="D1229" s="317" t="s">
        <v>672</v>
      </c>
    </row>
    <row r="1230" spans="1:4" x14ac:dyDescent="0.3">
      <c r="A1230" s="317" t="s">
        <v>928</v>
      </c>
      <c r="B1230" s="375" t="s">
        <v>929</v>
      </c>
      <c r="C1230" s="317" t="s">
        <v>650</v>
      </c>
      <c r="D1230" s="317" t="s">
        <v>651</v>
      </c>
    </row>
    <row r="1231" spans="1:4" x14ac:dyDescent="0.3">
      <c r="A1231" s="317" t="s">
        <v>928</v>
      </c>
      <c r="B1231" s="375" t="s">
        <v>929</v>
      </c>
      <c r="C1231" s="317" t="s">
        <v>756</v>
      </c>
      <c r="D1231" s="317" t="s">
        <v>757</v>
      </c>
    </row>
    <row r="1232" spans="1:4" x14ac:dyDescent="0.3">
      <c r="A1232" s="317" t="s">
        <v>928</v>
      </c>
      <c r="B1232" s="375" t="s">
        <v>929</v>
      </c>
      <c r="C1232" s="317" t="s">
        <v>654</v>
      </c>
      <c r="D1232" s="317" t="s">
        <v>655</v>
      </c>
    </row>
    <row r="1233" spans="1:4" x14ac:dyDescent="0.3">
      <c r="A1233" s="317" t="s">
        <v>928</v>
      </c>
      <c r="B1233" s="375" t="s">
        <v>929</v>
      </c>
      <c r="C1233" s="317" t="s">
        <v>656</v>
      </c>
      <c r="D1233" s="317" t="s">
        <v>657</v>
      </c>
    </row>
    <row r="1234" spans="1:4" x14ac:dyDescent="0.3">
      <c r="A1234" s="317" t="s">
        <v>928</v>
      </c>
      <c r="B1234" s="375" t="s">
        <v>929</v>
      </c>
      <c r="C1234" s="317" t="s">
        <v>658</v>
      </c>
      <c r="D1234" s="317" t="s">
        <v>659</v>
      </c>
    </row>
    <row r="1235" spans="1:4" x14ac:dyDescent="0.3">
      <c r="A1235" s="317" t="s">
        <v>928</v>
      </c>
      <c r="B1235" s="375" t="s">
        <v>929</v>
      </c>
      <c r="C1235" s="317" t="s">
        <v>660</v>
      </c>
      <c r="D1235" s="317" t="s">
        <v>661</v>
      </c>
    </row>
    <row r="1236" spans="1:4" x14ac:dyDescent="0.3">
      <c r="A1236" s="317" t="s">
        <v>928</v>
      </c>
      <c r="B1236" s="375" t="s">
        <v>929</v>
      </c>
      <c r="C1236" s="317" t="s">
        <v>662</v>
      </c>
      <c r="D1236" s="317" t="s">
        <v>397</v>
      </c>
    </row>
    <row r="1237" spans="1:4" x14ac:dyDescent="0.3">
      <c r="A1237" s="317" t="s">
        <v>928</v>
      </c>
      <c r="B1237" s="375" t="s">
        <v>929</v>
      </c>
      <c r="C1237" s="317" t="s">
        <v>663</v>
      </c>
      <c r="D1237" s="317" t="s">
        <v>664</v>
      </c>
    </row>
    <row r="1238" spans="1:4" x14ac:dyDescent="0.3">
      <c r="A1238" s="317" t="s">
        <v>928</v>
      </c>
      <c r="B1238" s="375" t="s">
        <v>929</v>
      </c>
      <c r="C1238" s="317" t="s">
        <v>665</v>
      </c>
      <c r="D1238" s="317" t="s">
        <v>666</v>
      </c>
    </row>
    <row r="1239" spans="1:4" x14ac:dyDescent="0.3">
      <c r="A1239" s="317" t="s">
        <v>930</v>
      </c>
      <c r="B1239" s="375" t="s">
        <v>931</v>
      </c>
      <c r="C1239" s="317" t="s">
        <v>646</v>
      </c>
      <c r="D1239" s="317" t="s">
        <v>647</v>
      </c>
    </row>
    <row r="1240" spans="1:4" x14ac:dyDescent="0.3">
      <c r="A1240" s="317" t="s">
        <v>930</v>
      </c>
      <c r="B1240" s="375" t="s">
        <v>931</v>
      </c>
      <c r="C1240" s="317" t="s">
        <v>648</v>
      </c>
      <c r="D1240" s="317" t="s">
        <v>649</v>
      </c>
    </row>
    <row r="1241" spans="1:4" x14ac:dyDescent="0.3">
      <c r="A1241" s="317" t="s">
        <v>930</v>
      </c>
      <c r="B1241" s="374" t="s">
        <v>931</v>
      </c>
      <c r="C1241" s="317" t="s">
        <v>652</v>
      </c>
      <c r="D1241" s="317" t="s">
        <v>653</v>
      </c>
    </row>
    <row r="1242" spans="1:4" x14ac:dyDescent="0.3">
      <c r="A1242" s="317" t="s">
        <v>930</v>
      </c>
      <c r="B1242" s="374" t="s">
        <v>931</v>
      </c>
      <c r="C1242" s="317" t="s">
        <v>654</v>
      </c>
      <c r="D1242" s="317" t="s">
        <v>655</v>
      </c>
    </row>
    <row r="1243" spans="1:4" x14ac:dyDescent="0.3">
      <c r="A1243" s="317" t="s">
        <v>930</v>
      </c>
      <c r="B1243" s="374" t="s">
        <v>931</v>
      </c>
      <c r="C1243" s="317" t="s">
        <v>660</v>
      </c>
      <c r="D1243" s="317" t="s">
        <v>661</v>
      </c>
    </row>
    <row r="1244" spans="1:4" x14ac:dyDescent="0.3">
      <c r="A1244" s="317" t="s">
        <v>930</v>
      </c>
      <c r="B1244" s="374" t="s">
        <v>931</v>
      </c>
      <c r="C1244" s="317" t="s">
        <v>709</v>
      </c>
      <c r="D1244" s="317" t="s">
        <v>710</v>
      </c>
    </row>
    <row r="1245" spans="1:4" x14ac:dyDescent="0.3">
      <c r="A1245" s="317" t="s">
        <v>930</v>
      </c>
      <c r="B1245" s="374" t="s">
        <v>931</v>
      </c>
      <c r="C1245" s="317" t="s">
        <v>683</v>
      </c>
      <c r="D1245" s="317" t="s">
        <v>684</v>
      </c>
    </row>
    <row r="1246" spans="1:4" x14ac:dyDescent="0.3">
      <c r="A1246" s="317" t="s">
        <v>930</v>
      </c>
      <c r="B1246" s="374" t="s">
        <v>931</v>
      </c>
      <c r="C1246" s="317" t="s">
        <v>721</v>
      </c>
      <c r="D1246" s="317" t="s">
        <v>722</v>
      </c>
    </row>
    <row r="1247" spans="1:4" x14ac:dyDescent="0.3">
      <c r="A1247" s="317" t="s">
        <v>930</v>
      </c>
      <c r="B1247" s="374" t="s">
        <v>931</v>
      </c>
      <c r="C1247" s="317" t="s">
        <v>662</v>
      </c>
      <c r="D1247" s="317" t="s">
        <v>397</v>
      </c>
    </row>
    <row r="1248" spans="1:4" x14ac:dyDescent="0.3">
      <c r="A1248" s="317" t="s">
        <v>930</v>
      </c>
      <c r="B1248" s="374" t="s">
        <v>931</v>
      </c>
      <c r="C1248" s="317" t="s">
        <v>663</v>
      </c>
      <c r="D1248" s="317" t="s">
        <v>664</v>
      </c>
    </row>
    <row r="1249" spans="1:4" x14ac:dyDescent="0.3">
      <c r="A1249" s="317" t="s">
        <v>930</v>
      </c>
      <c r="B1249" s="374" t="s">
        <v>931</v>
      </c>
      <c r="C1249" s="317" t="s">
        <v>665</v>
      </c>
      <c r="D1249" s="317" t="s">
        <v>666</v>
      </c>
    </row>
    <row r="1250" spans="1:4" x14ac:dyDescent="0.3">
      <c r="A1250" s="317" t="s">
        <v>932</v>
      </c>
      <c r="B1250" s="374" t="s">
        <v>933</v>
      </c>
      <c r="C1250" s="317" t="s">
        <v>669</v>
      </c>
      <c r="D1250" s="317" t="s">
        <v>670</v>
      </c>
    </row>
    <row r="1251" spans="1:4" x14ac:dyDescent="0.3">
      <c r="A1251" s="317" t="s">
        <v>932</v>
      </c>
      <c r="B1251" s="374" t="s">
        <v>933</v>
      </c>
      <c r="C1251" s="317" t="s">
        <v>689</v>
      </c>
      <c r="D1251" s="317" t="s">
        <v>690</v>
      </c>
    </row>
    <row r="1252" spans="1:4" x14ac:dyDescent="0.3">
      <c r="A1252" s="317" t="s">
        <v>932</v>
      </c>
      <c r="B1252" s="374" t="s">
        <v>933</v>
      </c>
      <c r="C1252" s="317" t="s">
        <v>766</v>
      </c>
      <c r="D1252" s="317" t="s">
        <v>767</v>
      </c>
    </row>
    <row r="1253" spans="1:4" x14ac:dyDescent="0.3">
      <c r="A1253" s="317" t="s">
        <v>932</v>
      </c>
      <c r="B1253" s="374" t="s">
        <v>933</v>
      </c>
      <c r="C1253" s="317" t="s">
        <v>701</v>
      </c>
      <c r="D1253" t="s">
        <v>702</v>
      </c>
    </row>
    <row r="1254" spans="1:4" x14ac:dyDescent="0.3">
      <c r="A1254" s="317" t="s">
        <v>932</v>
      </c>
      <c r="B1254" s="374" t="s">
        <v>933</v>
      </c>
      <c r="C1254" s="317" t="s">
        <v>671</v>
      </c>
      <c r="D1254" s="317" t="s">
        <v>672</v>
      </c>
    </row>
    <row r="1255" spans="1:4" x14ac:dyDescent="0.3">
      <c r="A1255" s="317" t="s">
        <v>932</v>
      </c>
      <c r="B1255" s="374" t="s">
        <v>933</v>
      </c>
      <c r="C1255" s="317" t="s">
        <v>673</v>
      </c>
      <c r="D1255" s="317" t="s">
        <v>674</v>
      </c>
    </row>
    <row r="1256" spans="1:4" x14ac:dyDescent="0.3">
      <c r="A1256" s="317" t="s">
        <v>932</v>
      </c>
      <c r="B1256" s="374" t="s">
        <v>933</v>
      </c>
      <c r="C1256" s="317" t="s">
        <v>650</v>
      </c>
      <c r="D1256" s="317" t="s">
        <v>651</v>
      </c>
    </row>
    <row r="1257" spans="1:4" x14ac:dyDescent="0.3">
      <c r="A1257" s="317" t="s">
        <v>932</v>
      </c>
      <c r="B1257" s="374" t="s">
        <v>933</v>
      </c>
      <c r="C1257" s="317" t="s">
        <v>729</v>
      </c>
      <c r="D1257" s="317" t="s">
        <v>730</v>
      </c>
    </row>
    <row r="1258" spans="1:4" x14ac:dyDescent="0.3">
      <c r="A1258" s="317" t="s">
        <v>932</v>
      </c>
      <c r="B1258" s="374" t="s">
        <v>933</v>
      </c>
      <c r="C1258" s="317" t="s">
        <v>756</v>
      </c>
      <c r="D1258" s="317" t="s">
        <v>757</v>
      </c>
    </row>
    <row r="1259" spans="1:4" x14ac:dyDescent="0.3">
      <c r="A1259" s="317" t="s">
        <v>932</v>
      </c>
      <c r="B1259" s="374" t="s">
        <v>933</v>
      </c>
      <c r="C1259" s="317" t="s">
        <v>705</v>
      </c>
      <c r="D1259" s="317" t="s">
        <v>706</v>
      </c>
    </row>
    <row r="1260" spans="1:4" x14ac:dyDescent="0.3">
      <c r="A1260" s="317" t="s">
        <v>932</v>
      </c>
      <c r="B1260" s="375" t="s">
        <v>933</v>
      </c>
      <c r="C1260" s="317" t="s">
        <v>654</v>
      </c>
      <c r="D1260" s="317" t="s">
        <v>655</v>
      </c>
    </row>
    <row r="1261" spans="1:4" x14ac:dyDescent="0.3">
      <c r="A1261" s="317" t="s">
        <v>932</v>
      </c>
      <c r="B1261" s="375" t="s">
        <v>933</v>
      </c>
      <c r="C1261" s="317" t="s">
        <v>656</v>
      </c>
      <c r="D1261" s="317" t="s">
        <v>657</v>
      </c>
    </row>
    <row r="1262" spans="1:4" x14ac:dyDescent="0.3">
      <c r="A1262" s="317" t="s">
        <v>932</v>
      </c>
      <c r="B1262" s="375" t="s">
        <v>933</v>
      </c>
      <c r="C1262" s="317" t="s">
        <v>677</v>
      </c>
      <c r="D1262" s="317" t="s">
        <v>678</v>
      </c>
    </row>
    <row r="1263" spans="1:4" x14ac:dyDescent="0.3">
      <c r="A1263" s="317" t="s">
        <v>932</v>
      </c>
      <c r="B1263" s="375" t="s">
        <v>933</v>
      </c>
      <c r="C1263" s="317" t="s">
        <v>658</v>
      </c>
      <c r="D1263" s="317" t="s">
        <v>659</v>
      </c>
    </row>
    <row r="1264" spans="1:4" x14ac:dyDescent="0.3">
      <c r="A1264" s="317" t="s">
        <v>932</v>
      </c>
      <c r="B1264" s="375" t="s">
        <v>933</v>
      </c>
      <c r="C1264" s="317" t="s">
        <v>679</v>
      </c>
      <c r="D1264" s="317" t="s">
        <v>680</v>
      </c>
    </row>
    <row r="1265" spans="1:4" x14ac:dyDescent="0.3">
      <c r="A1265" s="317" t="s">
        <v>932</v>
      </c>
      <c r="B1265" s="375" t="s">
        <v>933</v>
      </c>
      <c r="C1265" s="317" t="s">
        <v>660</v>
      </c>
      <c r="D1265" s="317" t="s">
        <v>661</v>
      </c>
    </row>
    <row r="1266" spans="1:4" x14ac:dyDescent="0.3">
      <c r="A1266" s="317" t="s">
        <v>932</v>
      </c>
      <c r="B1266" s="375" t="s">
        <v>933</v>
      </c>
      <c r="C1266" s="317" t="s">
        <v>683</v>
      </c>
      <c r="D1266" s="317" t="s">
        <v>684</v>
      </c>
    </row>
    <row r="1267" spans="1:4" x14ac:dyDescent="0.3">
      <c r="A1267" s="317" t="s">
        <v>932</v>
      </c>
      <c r="B1267" s="375" t="s">
        <v>933</v>
      </c>
      <c r="C1267" s="317" t="s">
        <v>662</v>
      </c>
      <c r="D1267" s="317" t="s">
        <v>397</v>
      </c>
    </row>
    <row r="1268" spans="1:4" x14ac:dyDescent="0.3">
      <c r="A1268" s="317" t="s">
        <v>932</v>
      </c>
      <c r="B1268" s="375" t="s">
        <v>933</v>
      </c>
      <c r="C1268" s="317" t="s">
        <v>663</v>
      </c>
      <c r="D1268" s="317" t="s">
        <v>664</v>
      </c>
    </row>
    <row r="1269" spans="1:4" x14ac:dyDescent="0.3">
      <c r="A1269" s="317" t="s">
        <v>932</v>
      </c>
      <c r="B1269" s="375" t="s">
        <v>933</v>
      </c>
      <c r="C1269" s="317" t="s">
        <v>665</v>
      </c>
      <c r="D1269" s="317" t="s">
        <v>666</v>
      </c>
    </row>
    <row r="1270" spans="1:4" x14ac:dyDescent="0.3">
      <c r="A1270" s="317" t="s">
        <v>934</v>
      </c>
      <c r="B1270" s="375" t="s">
        <v>935</v>
      </c>
      <c r="C1270" s="317" t="s">
        <v>646</v>
      </c>
      <c r="D1270" s="317" t="s">
        <v>647</v>
      </c>
    </row>
    <row r="1271" spans="1:4" x14ac:dyDescent="0.3">
      <c r="A1271" s="317" t="s">
        <v>934</v>
      </c>
      <c r="B1271" s="375" t="s">
        <v>935</v>
      </c>
      <c r="C1271" s="317" t="s">
        <v>648</v>
      </c>
      <c r="D1271" s="317" t="s">
        <v>649</v>
      </c>
    </row>
    <row r="1272" spans="1:4" x14ac:dyDescent="0.3">
      <c r="A1272" s="317" t="s">
        <v>934</v>
      </c>
      <c r="B1272" s="375" t="s">
        <v>935</v>
      </c>
      <c r="C1272" s="317" t="s">
        <v>652</v>
      </c>
      <c r="D1272" s="317" t="s">
        <v>653</v>
      </c>
    </row>
    <row r="1273" spans="1:4" x14ac:dyDescent="0.3">
      <c r="A1273" s="317" t="s">
        <v>934</v>
      </c>
      <c r="B1273" s="375" t="s">
        <v>935</v>
      </c>
      <c r="C1273" s="317" t="s">
        <v>654</v>
      </c>
      <c r="D1273" s="317" t="s">
        <v>655</v>
      </c>
    </row>
    <row r="1274" spans="1:4" x14ac:dyDescent="0.3">
      <c r="A1274" s="317" t="s">
        <v>934</v>
      </c>
      <c r="B1274" s="375" t="s">
        <v>935</v>
      </c>
      <c r="C1274" s="317" t="s">
        <v>660</v>
      </c>
      <c r="D1274" s="317" t="s">
        <v>661</v>
      </c>
    </row>
    <row r="1275" spans="1:4" x14ac:dyDescent="0.3">
      <c r="A1275" s="317" t="s">
        <v>934</v>
      </c>
      <c r="B1275" s="375" t="s">
        <v>935</v>
      </c>
      <c r="C1275" s="317" t="s">
        <v>709</v>
      </c>
      <c r="D1275" s="317" t="s">
        <v>710</v>
      </c>
    </row>
    <row r="1276" spans="1:4" x14ac:dyDescent="0.3">
      <c r="A1276" s="317" t="s">
        <v>934</v>
      </c>
      <c r="B1276" s="375" t="s">
        <v>935</v>
      </c>
      <c r="C1276" s="317" t="s">
        <v>683</v>
      </c>
      <c r="D1276" s="317" t="s">
        <v>684</v>
      </c>
    </row>
    <row r="1277" spans="1:4" x14ac:dyDescent="0.3">
      <c r="A1277" s="317" t="s">
        <v>934</v>
      </c>
      <c r="B1277" s="375" t="s">
        <v>935</v>
      </c>
      <c r="C1277" s="317" t="s">
        <v>721</v>
      </c>
      <c r="D1277" s="317" t="s">
        <v>722</v>
      </c>
    </row>
    <row r="1278" spans="1:4" x14ac:dyDescent="0.3">
      <c r="A1278" s="317" t="s">
        <v>934</v>
      </c>
      <c r="B1278" s="375" t="s">
        <v>935</v>
      </c>
      <c r="C1278" s="317" t="s">
        <v>662</v>
      </c>
      <c r="D1278" s="317" t="s">
        <v>397</v>
      </c>
    </row>
    <row r="1279" spans="1:4" x14ac:dyDescent="0.3">
      <c r="A1279" s="317" t="s">
        <v>934</v>
      </c>
      <c r="B1279" s="375" t="s">
        <v>935</v>
      </c>
      <c r="C1279" s="317" t="s">
        <v>663</v>
      </c>
      <c r="D1279" s="317" t="s">
        <v>664</v>
      </c>
    </row>
    <row r="1280" spans="1:4" x14ac:dyDescent="0.3">
      <c r="A1280" s="317" t="s">
        <v>934</v>
      </c>
      <c r="B1280" s="375" t="s">
        <v>935</v>
      </c>
      <c r="C1280" s="317" t="s">
        <v>665</v>
      </c>
      <c r="D1280" s="317" t="s">
        <v>666</v>
      </c>
    </row>
    <row r="1281" spans="1:4" x14ac:dyDescent="0.3">
      <c r="A1281" s="317" t="s">
        <v>936</v>
      </c>
      <c r="B1281" s="375" t="s">
        <v>937</v>
      </c>
      <c r="C1281" s="317" t="s">
        <v>648</v>
      </c>
      <c r="D1281" s="317" t="s">
        <v>649</v>
      </c>
    </row>
    <row r="1282" spans="1:4" x14ac:dyDescent="0.3">
      <c r="A1282" s="317" t="s">
        <v>936</v>
      </c>
      <c r="B1282" s="375" t="s">
        <v>937</v>
      </c>
      <c r="C1282" s="317" t="s">
        <v>650</v>
      </c>
      <c r="D1282" s="317" t="s">
        <v>651</v>
      </c>
    </row>
    <row r="1283" spans="1:4" x14ac:dyDescent="0.3">
      <c r="A1283" s="317" t="s">
        <v>936</v>
      </c>
      <c r="B1283" s="375" t="s">
        <v>937</v>
      </c>
      <c r="C1283" s="317" t="s">
        <v>663</v>
      </c>
      <c r="D1283" s="317" t="s">
        <v>664</v>
      </c>
    </row>
    <row r="1284" spans="1:4" x14ac:dyDescent="0.3">
      <c r="A1284" s="317" t="s">
        <v>936</v>
      </c>
      <c r="B1284" s="375" t="s">
        <v>937</v>
      </c>
      <c r="C1284" s="317" t="s">
        <v>665</v>
      </c>
      <c r="D1284" s="317" t="s">
        <v>666</v>
      </c>
    </row>
    <row r="1285" spans="1:4" x14ac:dyDescent="0.3">
      <c r="A1285" s="317" t="s">
        <v>938</v>
      </c>
      <c r="B1285" s="375" t="s">
        <v>939</v>
      </c>
      <c r="C1285" s="317" t="s">
        <v>648</v>
      </c>
      <c r="D1285" s="317" t="s">
        <v>649</v>
      </c>
    </row>
    <row r="1286" spans="1:4" x14ac:dyDescent="0.3">
      <c r="A1286" s="317" t="s">
        <v>938</v>
      </c>
      <c r="B1286" s="375" t="s">
        <v>939</v>
      </c>
      <c r="C1286" s="317" t="s">
        <v>663</v>
      </c>
      <c r="D1286" s="317" t="s">
        <v>664</v>
      </c>
    </row>
    <row r="1287" spans="1:4" x14ac:dyDescent="0.3">
      <c r="A1287" s="317" t="s">
        <v>938</v>
      </c>
      <c r="B1287" s="375" t="s">
        <v>939</v>
      </c>
      <c r="C1287" s="317" t="s">
        <v>665</v>
      </c>
      <c r="D1287" s="317" t="s">
        <v>666</v>
      </c>
    </row>
    <row r="1288" spans="1:4" x14ac:dyDescent="0.3">
      <c r="A1288" s="317" t="s">
        <v>940</v>
      </c>
      <c r="B1288" s="375" t="s">
        <v>941</v>
      </c>
      <c r="C1288" s="317" t="s">
        <v>644</v>
      </c>
      <c r="D1288" s="317" t="s">
        <v>645</v>
      </c>
    </row>
    <row r="1289" spans="1:4" x14ac:dyDescent="0.3">
      <c r="A1289" s="317" t="s">
        <v>940</v>
      </c>
      <c r="B1289" s="375" t="s">
        <v>941</v>
      </c>
      <c r="C1289" s="317" t="s">
        <v>646</v>
      </c>
      <c r="D1289" s="317" t="s">
        <v>647</v>
      </c>
    </row>
    <row r="1290" spans="1:4" x14ac:dyDescent="0.3">
      <c r="A1290" s="317" t="s">
        <v>940</v>
      </c>
      <c r="B1290" s="375" t="s">
        <v>941</v>
      </c>
      <c r="C1290" s="317" t="s">
        <v>648</v>
      </c>
      <c r="D1290" s="317" t="s">
        <v>649</v>
      </c>
    </row>
    <row r="1291" spans="1:4" x14ac:dyDescent="0.3">
      <c r="A1291" s="317" t="s">
        <v>940</v>
      </c>
      <c r="B1291" s="375" t="s">
        <v>941</v>
      </c>
      <c r="C1291" s="317" t="s">
        <v>673</v>
      </c>
      <c r="D1291" s="317" t="s">
        <v>674</v>
      </c>
    </row>
    <row r="1292" spans="1:4" x14ac:dyDescent="0.3">
      <c r="A1292" s="317" t="s">
        <v>940</v>
      </c>
      <c r="B1292" s="375" t="s">
        <v>941</v>
      </c>
      <c r="C1292" s="317" t="s">
        <v>650</v>
      </c>
      <c r="D1292" s="317" t="s">
        <v>651</v>
      </c>
    </row>
    <row r="1293" spans="1:4" x14ac:dyDescent="0.3">
      <c r="A1293" s="317" t="s">
        <v>940</v>
      </c>
      <c r="B1293" s="375" t="s">
        <v>941</v>
      </c>
      <c r="C1293" s="317" t="s">
        <v>729</v>
      </c>
      <c r="D1293" s="317" t="s">
        <v>730</v>
      </c>
    </row>
    <row r="1294" spans="1:4" x14ac:dyDescent="0.3">
      <c r="A1294" s="317" t="s">
        <v>940</v>
      </c>
      <c r="B1294" s="375" t="s">
        <v>941</v>
      </c>
      <c r="C1294" s="317" t="s">
        <v>705</v>
      </c>
      <c r="D1294" s="317" t="s">
        <v>706</v>
      </c>
    </row>
    <row r="1295" spans="1:4" x14ac:dyDescent="0.3">
      <c r="A1295" s="317" t="s">
        <v>940</v>
      </c>
      <c r="B1295" s="375" t="s">
        <v>941</v>
      </c>
      <c r="C1295" s="317" t="s">
        <v>652</v>
      </c>
      <c r="D1295" s="317" t="s">
        <v>653</v>
      </c>
    </row>
    <row r="1296" spans="1:4" x14ac:dyDescent="0.3">
      <c r="A1296" s="317" t="s">
        <v>940</v>
      </c>
      <c r="B1296" s="375" t="s">
        <v>941</v>
      </c>
      <c r="C1296" s="317" t="s">
        <v>654</v>
      </c>
      <c r="D1296" s="317" t="s">
        <v>655</v>
      </c>
    </row>
    <row r="1297" spans="1:4" x14ac:dyDescent="0.3">
      <c r="A1297" s="317" t="s">
        <v>940</v>
      </c>
      <c r="B1297" s="375" t="s">
        <v>941</v>
      </c>
      <c r="C1297" s="317" t="s">
        <v>677</v>
      </c>
      <c r="D1297" s="317" t="s">
        <v>678</v>
      </c>
    </row>
    <row r="1298" spans="1:4" x14ac:dyDescent="0.3">
      <c r="A1298" s="317" t="s">
        <v>940</v>
      </c>
      <c r="B1298" s="375" t="s">
        <v>941</v>
      </c>
      <c r="C1298" s="317" t="s">
        <v>658</v>
      </c>
      <c r="D1298" s="317" t="s">
        <v>659</v>
      </c>
    </row>
    <row r="1299" spans="1:4" x14ac:dyDescent="0.3">
      <c r="A1299" s="317" t="s">
        <v>940</v>
      </c>
      <c r="B1299" s="375" t="s">
        <v>941</v>
      </c>
      <c r="C1299" s="317" t="s">
        <v>679</v>
      </c>
      <c r="D1299" s="317" t="s">
        <v>680</v>
      </c>
    </row>
    <row r="1300" spans="1:4" x14ac:dyDescent="0.3">
      <c r="A1300" s="317" t="s">
        <v>940</v>
      </c>
      <c r="B1300" s="375" t="s">
        <v>941</v>
      </c>
      <c r="C1300" s="317" t="s">
        <v>660</v>
      </c>
      <c r="D1300" s="317" t="s">
        <v>661</v>
      </c>
    </row>
    <row r="1301" spans="1:4" x14ac:dyDescent="0.3">
      <c r="A1301" s="317" t="s">
        <v>940</v>
      </c>
      <c r="B1301" s="375" t="s">
        <v>941</v>
      </c>
      <c r="C1301" s="317" t="s">
        <v>681</v>
      </c>
      <c r="D1301" s="317" t="s">
        <v>682</v>
      </c>
    </row>
    <row r="1302" spans="1:4" x14ac:dyDescent="0.3">
      <c r="A1302" s="317" t="s">
        <v>940</v>
      </c>
      <c r="B1302" s="375" t="s">
        <v>941</v>
      </c>
      <c r="C1302" s="317" t="s">
        <v>683</v>
      </c>
      <c r="D1302" s="317" t="s">
        <v>684</v>
      </c>
    </row>
    <row r="1303" spans="1:4" x14ac:dyDescent="0.3">
      <c r="A1303" s="317" t="s">
        <v>940</v>
      </c>
      <c r="B1303" s="375" t="s">
        <v>941</v>
      </c>
      <c r="C1303" s="317" t="s">
        <v>721</v>
      </c>
      <c r="D1303" s="317" t="s">
        <v>722</v>
      </c>
    </row>
    <row r="1304" spans="1:4" x14ac:dyDescent="0.3">
      <c r="A1304" s="317" t="s">
        <v>940</v>
      </c>
      <c r="B1304" s="375" t="s">
        <v>941</v>
      </c>
      <c r="C1304" s="317" t="s">
        <v>662</v>
      </c>
      <c r="D1304" s="317" t="s">
        <v>397</v>
      </c>
    </row>
    <row r="1305" spans="1:4" x14ac:dyDescent="0.3">
      <c r="A1305" s="317" t="s">
        <v>940</v>
      </c>
      <c r="B1305" s="375" t="s">
        <v>941</v>
      </c>
      <c r="C1305" s="317" t="s">
        <v>663</v>
      </c>
      <c r="D1305" s="317" t="s">
        <v>664</v>
      </c>
    </row>
    <row r="1306" spans="1:4" x14ac:dyDescent="0.3">
      <c r="A1306" s="317" t="s">
        <v>940</v>
      </c>
      <c r="B1306" s="375" t="s">
        <v>941</v>
      </c>
      <c r="C1306" s="317" t="s">
        <v>665</v>
      </c>
      <c r="D1306" s="317" t="s">
        <v>666</v>
      </c>
    </row>
    <row r="1307" spans="1:4" x14ac:dyDescent="0.3">
      <c r="A1307" s="317" t="s">
        <v>942</v>
      </c>
      <c r="B1307" s="375" t="s">
        <v>943</v>
      </c>
      <c r="C1307" s="317" t="s">
        <v>691</v>
      </c>
      <c r="D1307" s="317" t="s">
        <v>692</v>
      </c>
    </row>
    <row r="1308" spans="1:4" x14ac:dyDescent="0.3">
      <c r="A1308" s="317" t="s">
        <v>942</v>
      </c>
      <c r="B1308" s="375" t="s">
        <v>943</v>
      </c>
      <c r="C1308" s="317" t="s">
        <v>695</v>
      </c>
      <c r="D1308" s="317" t="s">
        <v>696</v>
      </c>
    </row>
    <row r="1309" spans="1:4" x14ac:dyDescent="0.3">
      <c r="A1309" s="317" t="s">
        <v>942</v>
      </c>
      <c r="B1309" s="375" t="s">
        <v>943</v>
      </c>
      <c r="C1309" s="317" t="s">
        <v>648</v>
      </c>
      <c r="D1309" s="317" t="s">
        <v>649</v>
      </c>
    </row>
    <row r="1310" spans="1:4" x14ac:dyDescent="0.3">
      <c r="A1310" s="317" t="s">
        <v>942</v>
      </c>
      <c r="B1310" s="375" t="s">
        <v>943</v>
      </c>
      <c r="C1310" s="317" t="s">
        <v>697</v>
      </c>
      <c r="D1310" s="317" t="s">
        <v>698</v>
      </c>
    </row>
    <row r="1311" spans="1:4" x14ac:dyDescent="0.3">
      <c r="A1311" s="317" t="s">
        <v>942</v>
      </c>
      <c r="B1311" s="375" t="s">
        <v>943</v>
      </c>
      <c r="C1311" s="317" t="s">
        <v>650</v>
      </c>
      <c r="D1311" s="317" t="s">
        <v>651</v>
      </c>
    </row>
    <row r="1312" spans="1:4" x14ac:dyDescent="0.3">
      <c r="A1312" s="317" t="s">
        <v>942</v>
      </c>
      <c r="B1312" s="375" t="s">
        <v>943</v>
      </c>
      <c r="C1312" s="317" t="s">
        <v>729</v>
      </c>
      <c r="D1312" s="317" t="s">
        <v>730</v>
      </c>
    </row>
    <row r="1313" spans="1:4" x14ac:dyDescent="0.3">
      <c r="A1313" s="317" t="s">
        <v>942</v>
      </c>
      <c r="B1313" s="375" t="s">
        <v>943</v>
      </c>
      <c r="C1313" s="317" t="s">
        <v>675</v>
      </c>
      <c r="D1313" s="317" t="s">
        <v>676</v>
      </c>
    </row>
    <row r="1314" spans="1:4" x14ac:dyDescent="0.3">
      <c r="A1314" s="317" t="s">
        <v>942</v>
      </c>
      <c r="B1314" s="375" t="s">
        <v>943</v>
      </c>
      <c r="C1314" s="317" t="s">
        <v>654</v>
      </c>
      <c r="D1314" s="317" t="s">
        <v>655</v>
      </c>
    </row>
    <row r="1315" spans="1:4" x14ac:dyDescent="0.3">
      <c r="A1315" s="317" t="s">
        <v>942</v>
      </c>
      <c r="B1315" s="375" t="s">
        <v>943</v>
      </c>
      <c r="C1315" s="317" t="s">
        <v>660</v>
      </c>
      <c r="D1315" s="317" t="s">
        <v>661</v>
      </c>
    </row>
    <row r="1316" spans="1:4" x14ac:dyDescent="0.3">
      <c r="A1316" s="317" t="s">
        <v>942</v>
      </c>
      <c r="B1316" s="375" t="s">
        <v>943</v>
      </c>
      <c r="C1316" s="317" t="s">
        <v>683</v>
      </c>
      <c r="D1316" s="317" t="s">
        <v>684</v>
      </c>
    </row>
    <row r="1317" spans="1:4" x14ac:dyDescent="0.3">
      <c r="A1317" s="317" t="s">
        <v>942</v>
      </c>
      <c r="B1317" s="375" t="s">
        <v>943</v>
      </c>
      <c r="C1317" s="317" t="s">
        <v>721</v>
      </c>
      <c r="D1317" s="317" t="s">
        <v>722</v>
      </c>
    </row>
    <row r="1318" spans="1:4" x14ac:dyDescent="0.3">
      <c r="A1318" s="317" t="s">
        <v>942</v>
      </c>
      <c r="B1318" s="375" t="s">
        <v>943</v>
      </c>
      <c r="C1318" s="317" t="s">
        <v>662</v>
      </c>
      <c r="D1318" s="317" t="s">
        <v>397</v>
      </c>
    </row>
    <row r="1319" spans="1:4" x14ac:dyDescent="0.3">
      <c r="A1319" s="317" t="s">
        <v>942</v>
      </c>
      <c r="B1319" s="375" t="s">
        <v>943</v>
      </c>
      <c r="C1319" s="317" t="s">
        <v>663</v>
      </c>
      <c r="D1319" s="317" t="s">
        <v>664</v>
      </c>
    </row>
    <row r="1320" spans="1:4" x14ac:dyDescent="0.3">
      <c r="A1320" s="317" t="s">
        <v>942</v>
      </c>
      <c r="B1320" s="375" t="s">
        <v>943</v>
      </c>
      <c r="C1320" s="317" t="s">
        <v>665</v>
      </c>
      <c r="D1320" s="317" t="s">
        <v>666</v>
      </c>
    </row>
    <row r="1321" spans="1:4" x14ac:dyDescent="0.3">
      <c r="A1321" s="317" t="s">
        <v>944</v>
      </c>
      <c r="B1321" s="375" t="s">
        <v>945</v>
      </c>
      <c r="C1321" s="317" t="s">
        <v>644</v>
      </c>
      <c r="D1321" s="317" t="s">
        <v>645</v>
      </c>
    </row>
    <row r="1322" spans="1:4" x14ac:dyDescent="0.3">
      <c r="A1322" s="317" t="s">
        <v>944</v>
      </c>
      <c r="B1322" s="375" t="s">
        <v>945</v>
      </c>
      <c r="C1322" s="317" t="s">
        <v>646</v>
      </c>
      <c r="D1322" s="317" t="s">
        <v>647</v>
      </c>
    </row>
    <row r="1323" spans="1:4" x14ac:dyDescent="0.3">
      <c r="A1323" s="317" t="s">
        <v>944</v>
      </c>
      <c r="B1323" s="375" t="s">
        <v>945</v>
      </c>
      <c r="C1323" s="317" t="s">
        <v>652</v>
      </c>
      <c r="D1323" s="317" t="s">
        <v>653</v>
      </c>
    </row>
    <row r="1324" spans="1:4" x14ac:dyDescent="0.3">
      <c r="A1324" s="317" t="s">
        <v>944</v>
      </c>
      <c r="B1324" s="375" t="s">
        <v>945</v>
      </c>
      <c r="C1324" s="317" t="s">
        <v>660</v>
      </c>
      <c r="D1324" s="317" t="s">
        <v>661</v>
      </c>
    </row>
    <row r="1325" spans="1:4" x14ac:dyDescent="0.3">
      <c r="A1325" s="317" t="s">
        <v>944</v>
      </c>
      <c r="B1325" s="375" t="s">
        <v>945</v>
      </c>
      <c r="C1325" s="317" t="s">
        <v>709</v>
      </c>
      <c r="D1325" s="317" t="s">
        <v>710</v>
      </c>
    </row>
    <row r="1326" spans="1:4" x14ac:dyDescent="0.3">
      <c r="A1326" s="317" t="s">
        <v>944</v>
      </c>
      <c r="B1326" s="375" t="s">
        <v>945</v>
      </c>
      <c r="C1326" s="317" t="s">
        <v>663</v>
      </c>
      <c r="D1326" s="317" t="s">
        <v>664</v>
      </c>
    </row>
    <row r="1327" spans="1:4" x14ac:dyDescent="0.3">
      <c r="A1327" s="317" t="s">
        <v>944</v>
      </c>
      <c r="B1327" s="375" t="s">
        <v>945</v>
      </c>
      <c r="C1327" s="317" t="s">
        <v>665</v>
      </c>
      <c r="D1327" s="317" t="s">
        <v>666</v>
      </c>
    </row>
    <row r="1328" spans="1:4" x14ac:dyDescent="0.3">
      <c r="A1328" s="317" t="s">
        <v>946</v>
      </c>
      <c r="B1328" s="375" t="s">
        <v>947</v>
      </c>
      <c r="C1328" s="317" t="s">
        <v>669</v>
      </c>
      <c r="D1328" s="317" t="s">
        <v>670</v>
      </c>
    </row>
    <row r="1329" spans="1:4" x14ac:dyDescent="0.3">
      <c r="A1329" s="317" t="s">
        <v>946</v>
      </c>
      <c r="B1329" s="375" t="s">
        <v>947</v>
      </c>
      <c r="C1329" s="317" t="s">
        <v>644</v>
      </c>
      <c r="D1329" s="317" t="s">
        <v>645</v>
      </c>
    </row>
    <row r="1330" spans="1:4" x14ac:dyDescent="0.3">
      <c r="A1330" s="317" t="s">
        <v>946</v>
      </c>
      <c r="B1330" s="375" t="s">
        <v>947</v>
      </c>
      <c r="C1330" s="317" t="s">
        <v>673</v>
      </c>
      <c r="D1330" s="317" t="s">
        <v>674</v>
      </c>
    </row>
    <row r="1331" spans="1:4" x14ac:dyDescent="0.3">
      <c r="A1331" s="317" t="s">
        <v>946</v>
      </c>
      <c r="B1331" s="375" t="s">
        <v>947</v>
      </c>
      <c r="C1331" s="317" t="s">
        <v>650</v>
      </c>
      <c r="D1331" s="317" t="s">
        <v>651</v>
      </c>
    </row>
    <row r="1332" spans="1:4" x14ac:dyDescent="0.3">
      <c r="A1332" s="317" t="s">
        <v>946</v>
      </c>
      <c r="B1332" s="375" t="s">
        <v>947</v>
      </c>
      <c r="C1332" s="317" t="s">
        <v>729</v>
      </c>
      <c r="D1332" s="317" t="s">
        <v>730</v>
      </c>
    </row>
    <row r="1333" spans="1:4" x14ac:dyDescent="0.3">
      <c r="A1333" s="317" t="s">
        <v>946</v>
      </c>
      <c r="B1333" s="375" t="s">
        <v>947</v>
      </c>
      <c r="C1333" s="317" t="s">
        <v>705</v>
      </c>
      <c r="D1333" s="317" t="s">
        <v>706</v>
      </c>
    </row>
    <row r="1334" spans="1:4" x14ac:dyDescent="0.3">
      <c r="A1334" s="317" t="s">
        <v>946</v>
      </c>
      <c r="B1334" s="375" t="s">
        <v>947</v>
      </c>
      <c r="C1334" s="317" t="s">
        <v>652</v>
      </c>
      <c r="D1334" s="317" t="s">
        <v>653</v>
      </c>
    </row>
    <row r="1335" spans="1:4" x14ac:dyDescent="0.3">
      <c r="A1335" s="317" t="s">
        <v>946</v>
      </c>
      <c r="B1335" s="375" t="s">
        <v>947</v>
      </c>
      <c r="C1335" s="317" t="s">
        <v>675</v>
      </c>
      <c r="D1335" s="317" t="s">
        <v>676</v>
      </c>
    </row>
    <row r="1336" spans="1:4" x14ac:dyDescent="0.3">
      <c r="A1336" s="317" t="s">
        <v>946</v>
      </c>
      <c r="B1336" s="375" t="s">
        <v>947</v>
      </c>
      <c r="C1336" s="317" t="s">
        <v>654</v>
      </c>
      <c r="D1336" s="317" t="s">
        <v>655</v>
      </c>
    </row>
    <row r="1337" spans="1:4" x14ac:dyDescent="0.3">
      <c r="A1337" s="317" t="s">
        <v>946</v>
      </c>
      <c r="B1337" s="375" t="s">
        <v>947</v>
      </c>
      <c r="C1337" s="317" t="s">
        <v>656</v>
      </c>
      <c r="D1337" s="317" t="s">
        <v>657</v>
      </c>
    </row>
    <row r="1338" spans="1:4" x14ac:dyDescent="0.3">
      <c r="A1338" s="317" t="s">
        <v>946</v>
      </c>
      <c r="B1338" s="375" t="s">
        <v>947</v>
      </c>
      <c r="C1338" s="317" t="s">
        <v>658</v>
      </c>
      <c r="D1338" s="317" t="s">
        <v>659</v>
      </c>
    </row>
    <row r="1339" spans="1:4" x14ac:dyDescent="0.3">
      <c r="A1339" s="317" t="s">
        <v>946</v>
      </c>
      <c r="B1339" s="375" t="s">
        <v>947</v>
      </c>
      <c r="C1339" s="317" t="s">
        <v>660</v>
      </c>
      <c r="D1339" s="317" t="s">
        <v>661</v>
      </c>
    </row>
    <row r="1340" spans="1:4" x14ac:dyDescent="0.3">
      <c r="A1340" s="317" t="s">
        <v>946</v>
      </c>
      <c r="B1340" s="375" t="s">
        <v>947</v>
      </c>
      <c r="C1340" s="317" t="s">
        <v>681</v>
      </c>
      <c r="D1340" s="317" t="s">
        <v>682</v>
      </c>
    </row>
    <row r="1341" spans="1:4" x14ac:dyDescent="0.3">
      <c r="A1341" s="317" t="s">
        <v>946</v>
      </c>
      <c r="B1341" s="375" t="s">
        <v>947</v>
      </c>
      <c r="C1341" s="317" t="s">
        <v>709</v>
      </c>
      <c r="D1341" s="317" t="s">
        <v>710</v>
      </c>
    </row>
    <row r="1342" spans="1:4" x14ac:dyDescent="0.3">
      <c r="A1342" s="317" t="s">
        <v>946</v>
      </c>
      <c r="B1342" s="375" t="s">
        <v>947</v>
      </c>
      <c r="C1342" s="317" t="s">
        <v>683</v>
      </c>
      <c r="D1342" s="317" t="s">
        <v>684</v>
      </c>
    </row>
    <row r="1343" spans="1:4" x14ac:dyDescent="0.3">
      <c r="A1343" s="317" t="s">
        <v>946</v>
      </c>
      <c r="B1343" s="375" t="s">
        <v>947</v>
      </c>
      <c r="C1343" s="317" t="s">
        <v>721</v>
      </c>
      <c r="D1343" s="317" t="s">
        <v>722</v>
      </c>
    </row>
    <row r="1344" spans="1:4" x14ac:dyDescent="0.3">
      <c r="A1344" s="317" t="s">
        <v>946</v>
      </c>
      <c r="B1344" s="375" t="s">
        <v>947</v>
      </c>
      <c r="C1344" s="317" t="s">
        <v>662</v>
      </c>
      <c r="D1344" s="317" t="s">
        <v>397</v>
      </c>
    </row>
    <row r="1345" spans="1:4" x14ac:dyDescent="0.3">
      <c r="A1345" s="317" t="s">
        <v>946</v>
      </c>
      <c r="B1345" s="375" t="s">
        <v>947</v>
      </c>
      <c r="C1345" s="317" t="s">
        <v>663</v>
      </c>
      <c r="D1345" s="317" t="s">
        <v>664</v>
      </c>
    </row>
    <row r="1346" spans="1:4" x14ac:dyDescent="0.3">
      <c r="A1346" s="317" t="s">
        <v>946</v>
      </c>
      <c r="B1346" s="375" t="s">
        <v>947</v>
      </c>
      <c r="C1346" s="317" t="s">
        <v>665</v>
      </c>
      <c r="D1346" s="317" t="s">
        <v>666</v>
      </c>
    </row>
    <row r="1347" spans="1:4" x14ac:dyDescent="0.3">
      <c r="A1347" s="317" t="s">
        <v>948</v>
      </c>
      <c r="B1347" s="375" t="s">
        <v>949</v>
      </c>
      <c r="C1347" s="317" t="s">
        <v>669</v>
      </c>
      <c r="D1347" s="317" t="s">
        <v>670</v>
      </c>
    </row>
    <row r="1348" spans="1:4" x14ac:dyDescent="0.3">
      <c r="A1348" s="317" t="s">
        <v>948</v>
      </c>
      <c r="B1348" s="375" t="s">
        <v>949</v>
      </c>
      <c r="C1348" s="317" t="s">
        <v>644</v>
      </c>
      <c r="D1348" s="317" t="s">
        <v>645</v>
      </c>
    </row>
    <row r="1349" spans="1:4" x14ac:dyDescent="0.3">
      <c r="A1349" s="317" t="s">
        <v>948</v>
      </c>
      <c r="B1349" s="375" t="s">
        <v>949</v>
      </c>
      <c r="C1349" s="317" t="s">
        <v>673</v>
      </c>
      <c r="D1349" s="317" t="s">
        <v>674</v>
      </c>
    </row>
    <row r="1350" spans="1:4" x14ac:dyDescent="0.3">
      <c r="A1350" s="317" t="s">
        <v>948</v>
      </c>
      <c r="B1350" s="375" t="s">
        <v>949</v>
      </c>
      <c r="C1350" s="317" t="s">
        <v>650</v>
      </c>
      <c r="D1350" s="317" t="s">
        <v>651</v>
      </c>
    </row>
    <row r="1351" spans="1:4" x14ac:dyDescent="0.3">
      <c r="A1351" s="317" t="s">
        <v>948</v>
      </c>
      <c r="B1351" s="375" t="s">
        <v>949</v>
      </c>
      <c r="C1351" s="317" t="s">
        <v>729</v>
      </c>
      <c r="D1351" s="317" t="s">
        <v>730</v>
      </c>
    </row>
    <row r="1352" spans="1:4" x14ac:dyDescent="0.3">
      <c r="A1352" s="317" t="s">
        <v>948</v>
      </c>
      <c r="B1352" s="375" t="s">
        <v>949</v>
      </c>
      <c r="C1352" s="317" t="s">
        <v>705</v>
      </c>
      <c r="D1352" s="317" t="s">
        <v>706</v>
      </c>
    </row>
    <row r="1353" spans="1:4" x14ac:dyDescent="0.3">
      <c r="A1353" s="317" t="s">
        <v>948</v>
      </c>
      <c r="B1353" s="375" t="s">
        <v>949</v>
      </c>
      <c r="C1353" s="317" t="s">
        <v>652</v>
      </c>
      <c r="D1353" s="317" t="s">
        <v>653</v>
      </c>
    </row>
    <row r="1354" spans="1:4" x14ac:dyDescent="0.3">
      <c r="A1354" s="317" t="s">
        <v>948</v>
      </c>
      <c r="B1354" s="375" t="s">
        <v>949</v>
      </c>
      <c r="C1354" s="317" t="s">
        <v>675</v>
      </c>
      <c r="D1354" s="317" t="s">
        <v>676</v>
      </c>
    </row>
    <row r="1355" spans="1:4" x14ac:dyDescent="0.3">
      <c r="A1355" s="317" t="s">
        <v>948</v>
      </c>
      <c r="B1355" s="375" t="s">
        <v>949</v>
      </c>
      <c r="C1355" s="317" t="s">
        <v>654</v>
      </c>
      <c r="D1355" s="317" t="s">
        <v>655</v>
      </c>
    </row>
    <row r="1356" spans="1:4" x14ac:dyDescent="0.3">
      <c r="A1356" s="317" t="s">
        <v>948</v>
      </c>
      <c r="B1356" s="375" t="s">
        <v>949</v>
      </c>
      <c r="C1356" s="317" t="s">
        <v>656</v>
      </c>
      <c r="D1356" s="317" t="s">
        <v>657</v>
      </c>
    </row>
    <row r="1357" spans="1:4" x14ac:dyDescent="0.3">
      <c r="A1357" s="317" t="s">
        <v>948</v>
      </c>
      <c r="B1357" s="375" t="s">
        <v>949</v>
      </c>
      <c r="C1357" s="317" t="s">
        <v>658</v>
      </c>
      <c r="D1357" s="317" t="s">
        <v>659</v>
      </c>
    </row>
    <row r="1358" spans="1:4" x14ac:dyDescent="0.3">
      <c r="A1358" s="317" t="s">
        <v>948</v>
      </c>
      <c r="B1358" s="375" t="s">
        <v>949</v>
      </c>
      <c r="C1358" s="317" t="s">
        <v>660</v>
      </c>
      <c r="D1358" s="317" t="s">
        <v>661</v>
      </c>
    </row>
    <row r="1359" spans="1:4" x14ac:dyDescent="0.3">
      <c r="A1359" s="317" t="s">
        <v>948</v>
      </c>
      <c r="B1359" s="375" t="s">
        <v>949</v>
      </c>
      <c r="C1359" s="317" t="s">
        <v>681</v>
      </c>
      <c r="D1359" s="317" t="s">
        <v>682</v>
      </c>
    </row>
    <row r="1360" spans="1:4" x14ac:dyDescent="0.3">
      <c r="A1360" s="317" t="s">
        <v>948</v>
      </c>
      <c r="B1360" s="375" t="s">
        <v>949</v>
      </c>
      <c r="C1360" s="317" t="s">
        <v>709</v>
      </c>
      <c r="D1360" s="317" t="s">
        <v>710</v>
      </c>
    </row>
    <row r="1361" spans="1:4" x14ac:dyDescent="0.3">
      <c r="A1361" s="317" t="s">
        <v>948</v>
      </c>
      <c r="B1361" s="375" t="s">
        <v>949</v>
      </c>
      <c r="C1361" s="317" t="s">
        <v>683</v>
      </c>
      <c r="D1361" s="317" t="s">
        <v>684</v>
      </c>
    </row>
    <row r="1362" spans="1:4" x14ac:dyDescent="0.3">
      <c r="A1362" s="317" t="s">
        <v>948</v>
      </c>
      <c r="B1362" s="375" t="s">
        <v>949</v>
      </c>
      <c r="C1362" s="317" t="s">
        <v>721</v>
      </c>
      <c r="D1362" s="317" t="s">
        <v>722</v>
      </c>
    </row>
    <row r="1363" spans="1:4" x14ac:dyDescent="0.3">
      <c r="A1363" s="317" t="s">
        <v>948</v>
      </c>
      <c r="B1363" s="375" t="s">
        <v>949</v>
      </c>
      <c r="C1363" s="317" t="s">
        <v>662</v>
      </c>
      <c r="D1363" s="317" t="s">
        <v>397</v>
      </c>
    </row>
    <row r="1364" spans="1:4" x14ac:dyDescent="0.3">
      <c r="A1364" s="317" t="s">
        <v>948</v>
      </c>
      <c r="B1364" s="375" t="s">
        <v>949</v>
      </c>
      <c r="C1364" s="317" t="s">
        <v>663</v>
      </c>
      <c r="D1364" s="317" t="s">
        <v>664</v>
      </c>
    </row>
    <row r="1365" spans="1:4" x14ac:dyDescent="0.3">
      <c r="A1365" s="317" t="s">
        <v>948</v>
      </c>
      <c r="B1365" s="375" t="s">
        <v>949</v>
      </c>
      <c r="C1365" s="317" t="s">
        <v>665</v>
      </c>
      <c r="D1365" s="317" t="s">
        <v>666</v>
      </c>
    </row>
    <row r="1366" spans="1:4" x14ac:dyDescent="0.3">
      <c r="A1366" s="317" t="s">
        <v>950</v>
      </c>
      <c r="B1366" s="375" t="s">
        <v>951</v>
      </c>
      <c r="C1366" s="317" t="s">
        <v>669</v>
      </c>
      <c r="D1366" s="317" t="s">
        <v>670</v>
      </c>
    </row>
    <row r="1367" spans="1:4" x14ac:dyDescent="0.3">
      <c r="A1367" s="317" t="s">
        <v>950</v>
      </c>
      <c r="B1367" s="375" t="s">
        <v>951</v>
      </c>
      <c r="C1367" s="317" t="s">
        <v>644</v>
      </c>
      <c r="D1367" s="317" t="s">
        <v>645</v>
      </c>
    </row>
    <row r="1368" spans="1:4" x14ac:dyDescent="0.3">
      <c r="A1368" s="317" t="s">
        <v>950</v>
      </c>
      <c r="B1368" s="375" t="s">
        <v>951</v>
      </c>
      <c r="C1368" s="317" t="s">
        <v>673</v>
      </c>
      <c r="D1368" s="317" t="s">
        <v>674</v>
      </c>
    </row>
    <row r="1369" spans="1:4" x14ac:dyDescent="0.3">
      <c r="A1369" s="317" t="s">
        <v>950</v>
      </c>
      <c r="B1369" s="375" t="s">
        <v>951</v>
      </c>
      <c r="C1369" s="317" t="s">
        <v>650</v>
      </c>
      <c r="D1369" s="317" t="s">
        <v>651</v>
      </c>
    </row>
    <row r="1370" spans="1:4" x14ac:dyDescent="0.3">
      <c r="A1370" s="317" t="s">
        <v>950</v>
      </c>
      <c r="B1370" s="375" t="s">
        <v>951</v>
      </c>
      <c r="C1370" s="317" t="s">
        <v>729</v>
      </c>
      <c r="D1370" s="317" t="s">
        <v>730</v>
      </c>
    </row>
    <row r="1371" spans="1:4" x14ac:dyDescent="0.3">
      <c r="A1371" s="317" t="s">
        <v>950</v>
      </c>
      <c r="B1371" s="375" t="s">
        <v>951</v>
      </c>
      <c r="C1371" s="317" t="s">
        <v>705</v>
      </c>
      <c r="D1371" s="317" t="s">
        <v>706</v>
      </c>
    </row>
    <row r="1372" spans="1:4" x14ac:dyDescent="0.3">
      <c r="A1372" s="317" t="s">
        <v>950</v>
      </c>
      <c r="B1372" s="375" t="s">
        <v>951</v>
      </c>
      <c r="C1372" s="317" t="s">
        <v>652</v>
      </c>
      <c r="D1372" s="317" t="s">
        <v>653</v>
      </c>
    </row>
    <row r="1373" spans="1:4" x14ac:dyDescent="0.3">
      <c r="A1373" s="317" t="s">
        <v>950</v>
      </c>
      <c r="B1373" s="375" t="s">
        <v>951</v>
      </c>
      <c r="C1373" s="317" t="s">
        <v>675</v>
      </c>
      <c r="D1373" s="317" t="s">
        <v>676</v>
      </c>
    </row>
    <row r="1374" spans="1:4" x14ac:dyDescent="0.3">
      <c r="A1374" s="317" t="s">
        <v>950</v>
      </c>
      <c r="B1374" s="375" t="s">
        <v>951</v>
      </c>
      <c r="C1374" s="317" t="s">
        <v>654</v>
      </c>
      <c r="D1374" s="317" t="s">
        <v>655</v>
      </c>
    </row>
    <row r="1375" spans="1:4" x14ac:dyDescent="0.3">
      <c r="A1375" s="317" t="s">
        <v>950</v>
      </c>
      <c r="B1375" s="375" t="s">
        <v>951</v>
      </c>
      <c r="C1375" s="317" t="s">
        <v>656</v>
      </c>
      <c r="D1375" s="317" t="s">
        <v>657</v>
      </c>
    </row>
    <row r="1376" spans="1:4" x14ac:dyDescent="0.3">
      <c r="A1376" s="317" t="s">
        <v>950</v>
      </c>
      <c r="B1376" s="375" t="s">
        <v>951</v>
      </c>
      <c r="C1376" s="317" t="s">
        <v>658</v>
      </c>
      <c r="D1376" s="317" t="s">
        <v>659</v>
      </c>
    </row>
    <row r="1377" spans="1:4" x14ac:dyDescent="0.3">
      <c r="A1377" s="317" t="s">
        <v>950</v>
      </c>
      <c r="B1377" s="375" t="s">
        <v>951</v>
      </c>
      <c r="C1377" s="317" t="s">
        <v>660</v>
      </c>
      <c r="D1377" s="317" t="s">
        <v>661</v>
      </c>
    </row>
    <row r="1378" spans="1:4" x14ac:dyDescent="0.3">
      <c r="A1378" s="317" t="s">
        <v>950</v>
      </c>
      <c r="B1378" s="375" t="s">
        <v>951</v>
      </c>
      <c r="C1378" s="317" t="s">
        <v>681</v>
      </c>
      <c r="D1378" s="317" t="s">
        <v>682</v>
      </c>
    </row>
    <row r="1379" spans="1:4" x14ac:dyDescent="0.3">
      <c r="A1379" s="317" t="s">
        <v>950</v>
      </c>
      <c r="B1379" s="375" t="s">
        <v>951</v>
      </c>
      <c r="C1379" s="317" t="s">
        <v>709</v>
      </c>
      <c r="D1379" s="317" t="s">
        <v>710</v>
      </c>
    </row>
    <row r="1380" spans="1:4" x14ac:dyDescent="0.3">
      <c r="A1380" s="317" t="s">
        <v>950</v>
      </c>
      <c r="B1380" s="375" t="s">
        <v>951</v>
      </c>
      <c r="C1380" s="317" t="s">
        <v>683</v>
      </c>
      <c r="D1380" s="317" t="s">
        <v>684</v>
      </c>
    </row>
    <row r="1381" spans="1:4" x14ac:dyDescent="0.3">
      <c r="A1381" s="317" t="s">
        <v>950</v>
      </c>
      <c r="B1381" s="375" t="s">
        <v>951</v>
      </c>
      <c r="C1381" s="317" t="s">
        <v>721</v>
      </c>
      <c r="D1381" s="317" t="s">
        <v>722</v>
      </c>
    </row>
    <row r="1382" spans="1:4" x14ac:dyDescent="0.3">
      <c r="A1382" s="317" t="s">
        <v>950</v>
      </c>
      <c r="B1382" s="375" t="s">
        <v>951</v>
      </c>
      <c r="C1382" s="317" t="s">
        <v>662</v>
      </c>
      <c r="D1382" s="317" t="s">
        <v>397</v>
      </c>
    </row>
    <row r="1383" spans="1:4" x14ac:dyDescent="0.3">
      <c r="A1383" s="317" t="s">
        <v>950</v>
      </c>
      <c r="B1383" s="375" t="s">
        <v>951</v>
      </c>
      <c r="C1383" s="317" t="s">
        <v>663</v>
      </c>
      <c r="D1383" s="317" t="s">
        <v>664</v>
      </c>
    </row>
    <row r="1384" spans="1:4" x14ac:dyDescent="0.3">
      <c r="A1384" s="317" t="s">
        <v>950</v>
      </c>
      <c r="B1384" s="375" t="s">
        <v>951</v>
      </c>
      <c r="C1384" s="317" t="s">
        <v>665</v>
      </c>
      <c r="D1384" s="317" t="s">
        <v>666</v>
      </c>
    </row>
    <row r="1385" spans="1:4" x14ac:dyDescent="0.3">
      <c r="A1385" s="317" t="s">
        <v>952</v>
      </c>
      <c r="B1385" s="375" t="s">
        <v>953</v>
      </c>
      <c r="C1385" s="317" t="s">
        <v>669</v>
      </c>
      <c r="D1385" s="317" t="s">
        <v>670</v>
      </c>
    </row>
    <row r="1386" spans="1:4" x14ac:dyDescent="0.3">
      <c r="A1386" s="317" t="s">
        <v>952</v>
      </c>
      <c r="B1386" s="375" t="s">
        <v>953</v>
      </c>
      <c r="C1386" s="317" t="s">
        <v>644</v>
      </c>
      <c r="D1386" s="317" t="s">
        <v>645</v>
      </c>
    </row>
    <row r="1387" spans="1:4" x14ac:dyDescent="0.3">
      <c r="A1387" s="317" t="s">
        <v>952</v>
      </c>
      <c r="B1387" s="375" t="s">
        <v>953</v>
      </c>
      <c r="C1387" s="317" t="s">
        <v>673</v>
      </c>
      <c r="D1387" s="317" t="s">
        <v>674</v>
      </c>
    </row>
    <row r="1388" spans="1:4" x14ac:dyDescent="0.3">
      <c r="A1388" s="317" t="s">
        <v>952</v>
      </c>
      <c r="B1388" s="375" t="s">
        <v>953</v>
      </c>
      <c r="C1388" s="317" t="s">
        <v>650</v>
      </c>
      <c r="D1388" s="317" t="s">
        <v>651</v>
      </c>
    </row>
    <row r="1389" spans="1:4" x14ac:dyDescent="0.3">
      <c r="A1389" s="317" t="s">
        <v>952</v>
      </c>
      <c r="B1389" s="375" t="s">
        <v>953</v>
      </c>
      <c r="C1389" s="317" t="s">
        <v>729</v>
      </c>
      <c r="D1389" s="317" t="s">
        <v>730</v>
      </c>
    </row>
    <row r="1390" spans="1:4" x14ac:dyDescent="0.3">
      <c r="A1390" s="317" t="s">
        <v>952</v>
      </c>
      <c r="B1390" s="375" t="s">
        <v>953</v>
      </c>
      <c r="C1390" s="317" t="s">
        <v>705</v>
      </c>
      <c r="D1390" s="317" t="s">
        <v>706</v>
      </c>
    </row>
    <row r="1391" spans="1:4" x14ac:dyDescent="0.3">
      <c r="A1391" s="317" t="s">
        <v>952</v>
      </c>
      <c r="B1391" s="375" t="s">
        <v>953</v>
      </c>
      <c r="C1391" s="317" t="s">
        <v>652</v>
      </c>
      <c r="D1391" s="317" t="s">
        <v>653</v>
      </c>
    </row>
    <row r="1392" spans="1:4" x14ac:dyDescent="0.3">
      <c r="A1392" s="317" t="s">
        <v>952</v>
      </c>
      <c r="B1392" s="375" t="s">
        <v>953</v>
      </c>
      <c r="C1392" s="317" t="s">
        <v>675</v>
      </c>
      <c r="D1392" s="317" t="s">
        <v>676</v>
      </c>
    </row>
    <row r="1393" spans="1:4" x14ac:dyDescent="0.3">
      <c r="A1393" s="317" t="s">
        <v>952</v>
      </c>
      <c r="B1393" s="375" t="s">
        <v>953</v>
      </c>
      <c r="C1393" s="317" t="s">
        <v>654</v>
      </c>
      <c r="D1393" s="317" t="s">
        <v>655</v>
      </c>
    </row>
    <row r="1394" spans="1:4" x14ac:dyDescent="0.3">
      <c r="A1394" s="317" t="s">
        <v>952</v>
      </c>
      <c r="B1394" s="375" t="s">
        <v>953</v>
      </c>
      <c r="C1394" s="317" t="s">
        <v>656</v>
      </c>
      <c r="D1394" s="317" t="s">
        <v>657</v>
      </c>
    </row>
    <row r="1395" spans="1:4" x14ac:dyDescent="0.3">
      <c r="A1395" s="317" t="s">
        <v>952</v>
      </c>
      <c r="B1395" s="375" t="s">
        <v>953</v>
      </c>
      <c r="C1395" s="317" t="s">
        <v>658</v>
      </c>
      <c r="D1395" s="317" t="s">
        <v>659</v>
      </c>
    </row>
    <row r="1396" spans="1:4" x14ac:dyDescent="0.3">
      <c r="A1396" s="317" t="s">
        <v>952</v>
      </c>
      <c r="B1396" s="375" t="s">
        <v>953</v>
      </c>
      <c r="C1396" s="317" t="s">
        <v>660</v>
      </c>
      <c r="D1396" s="317" t="s">
        <v>661</v>
      </c>
    </row>
    <row r="1397" spans="1:4" x14ac:dyDescent="0.3">
      <c r="A1397" s="317" t="s">
        <v>952</v>
      </c>
      <c r="B1397" s="375" t="s">
        <v>953</v>
      </c>
      <c r="C1397" s="317" t="s">
        <v>681</v>
      </c>
      <c r="D1397" s="317" t="s">
        <v>682</v>
      </c>
    </row>
    <row r="1398" spans="1:4" x14ac:dyDescent="0.3">
      <c r="A1398" s="317" t="s">
        <v>952</v>
      </c>
      <c r="B1398" s="374" t="s">
        <v>953</v>
      </c>
      <c r="C1398" s="317" t="s">
        <v>709</v>
      </c>
      <c r="D1398" s="317" t="s">
        <v>710</v>
      </c>
    </row>
    <row r="1399" spans="1:4" x14ac:dyDescent="0.3">
      <c r="A1399" s="317" t="s">
        <v>952</v>
      </c>
      <c r="B1399" s="374" t="s">
        <v>953</v>
      </c>
      <c r="C1399" s="317" t="s">
        <v>683</v>
      </c>
      <c r="D1399" s="317" t="s">
        <v>684</v>
      </c>
    </row>
    <row r="1400" spans="1:4" x14ac:dyDescent="0.3">
      <c r="A1400" s="317" t="s">
        <v>952</v>
      </c>
      <c r="B1400" s="374" t="s">
        <v>953</v>
      </c>
      <c r="C1400" s="317" t="s">
        <v>721</v>
      </c>
      <c r="D1400" s="317" t="s">
        <v>722</v>
      </c>
    </row>
    <row r="1401" spans="1:4" x14ac:dyDescent="0.3">
      <c r="A1401" s="317" t="s">
        <v>952</v>
      </c>
      <c r="B1401" s="374" t="s">
        <v>953</v>
      </c>
      <c r="C1401" s="317" t="s">
        <v>662</v>
      </c>
      <c r="D1401" s="317" t="s">
        <v>397</v>
      </c>
    </row>
    <row r="1402" spans="1:4" x14ac:dyDescent="0.3">
      <c r="A1402" s="317" t="s">
        <v>952</v>
      </c>
      <c r="B1402" s="374" t="s">
        <v>953</v>
      </c>
      <c r="C1402" s="317" t="s">
        <v>663</v>
      </c>
      <c r="D1402" s="317" t="s">
        <v>664</v>
      </c>
    </row>
    <row r="1403" spans="1:4" x14ac:dyDescent="0.3">
      <c r="A1403" s="317" t="s">
        <v>952</v>
      </c>
      <c r="B1403" s="374" t="s">
        <v>953</v>
      </c>
      <c r="C1403" s="317" t="s">
        <v>665</v>
      </c>
      <c r="D1403" s="317" t="s">
        <v>666</v>
      </c>
    </row>
    <row r="1404" spans="1:4" x14ac:dyDescent="0.3">
      <c r="A1404" s="317" t="s">
        <v>954</v>
      </c>
      <c r="B1404" s="375" t="s">
        <v>955</v>
      </c>
      <c r="C1404" s="317" t="s">
        <v>669</v>
      </c>
      <c r="D1404" s="317" t="s">
        <v>670</v>
      </c>
    </row>
    <row r="1405" spans="1:4" x14ac:dyDescent="0.3">
      <c r="A1405" s="317" t="s">
        <v>954</v>
      </c>
      <c r="B1405" s="375" t="s">
        <v>955</v>
      </c>
      <c r="C1405" s="317" t="s">
        <v>644</v>
      </c>
      <c r="D1405" s="317" t="s">
        <v>645</v>
      </c>
    </row>
    <row r="1406" spans="1:4" x14ac:dyDescent="0.3">
      <c r="A1406" s="317" t="s">
        <v>954</v>
      </c>
      <c r="B1406" s="375" t="s">
        <v>955</v>
      </c>
      <c r="C1406" s="317" t="s">
        <v>673</v>
      </c>
      <c r="D1406" s="317" t="s">
        <v>674</v>
      </c>
    </row>
    <row r="1407" spans="1:4" x14ac:dyDescent="0.3">
      <c r="A1407" s="317" t="s">
        <v>954</v>
      </c>
      <c r="B1407" s="375" t="s">
        <v>955</v>
      </c>
      <c r="C1407" s="317" t="s">
        <v>650</v>
      </c>
      <c r="D1407" s="317" t="s">
        <v>651</v>
      </c>
    </row>
    <row r="1408" spans="1:4" x14ac:dyDescent="0.3">
      <c r="A1408" s="317" t="s">
        <v>954</v>
      </c>
      <c r="B1408" s="375" t="s">
        <v>955</v>
      </c>
      <c r="C1408" s="317" t="s">
        <v>729</v>
      </c>
      <c r="D1408" s="317" t="s">
        <v>730</v>
      </c>
    </row>
    <row r="1409" spans="1:4" x14ac:dyDescent="0.3">
      <c r="A1409" s="317" t="s">
        <v>954</v>
      </c>
      <c r="B1409" s="375" t="s">
        <v>955</v>
      </c>
      <c r="C1409" s="317" t="s">
        <v>705</v>
      </c>
      <c r="D1409" s="317" t="s">
        <v>706</v>
      </c>
    </row>
    <row r="1410" spans="1:4" x14ac:dyDescent="0.3">
      <c r="A1410" s="317" t="s">
        <v>954</v>
      </c>
      <c r="B1410" s="375" t="s">
        <v>955</v>
      </c>
      <c r="C1410" s="317" t="s">
        <v>652</v>
      </c>
      <c r="D1410" s="317" t="s">
        <v>653</v>
      </c>
    </row>
    <row r="1411" spans="1:4" x14ac:dyDescent="0.3">
      <c r="A1411" s="317" t="s">
        <v>954</v>
      </c>
      <c r="B1411" s="375" t="s">
        <v>955</v>
      </c>
      <c r="C1411" s="317" t="s">
        <v>675</v>
      </c>
      <c r="D1411" s="317" t="s">
        <v>676</v>
      </c>
    </row>
    <row r="1412" spans="1:4" x14ac:dyDescent="0.3">
      <c r="A1412" s="317" t="s">
        <v>954</v>
      </c>
      <c r="B1412" s="375" t="s">
        <v>955</v>
      </c>
      <c r="C1412" s="317" t="s">
        <v>654</v>
      </c>
      <c r="D1412" s="317" t="s">
        <v>655</v>
      </c>
    </row>
    <row r="1413" spans="1:4" x14ac:dyDescent="0.3">
      <c r="A1413" s="317" t="s">
        <v>954</v>
      </c>
      <c r="B1413" s="375" t="s">
        <v>955</v>
      </c>
      <c r="C1413" s="317" t="s">
        <v>656</v>
      </c>
      <c r="D1413" s="317" t="s">
        <v>657</v>
      </c>
    </row>
    <row r="1414" spans="1:4" x14ac:dyDescent="0.3">
      <c r="A1414" s="317" t="s">
        <v>954</v>
      </c>
      <c r="B1414" s="375" t="s">
        <v>955</v>
      </c>
      <c r="C1414" s="317" t="s">
        <v>658</v>
      </c>
      <c r="D1414" s="317" t="s">
        <v>659</v>
      </c>
    </row>
    <row r="1415" spans="1:4" x14ac:dyDescent="0.3">
      <c r="A1415" s="317" t="s">
        <v>954</v>
      </c>
      <c r="B1415" s="375" t="s">
        <v>955</v>
      </c>
      <c r="C1415" s="317" t="s">
        <v>660</v>
      </c>
      <c r="D1415" s="317" t="s">
        <v>661</v>
      </c>
    </row>
    <row r="1416" spans="1:4" x14ac:dyDescent="0.3">
      <c r="A1416" s="317" t="s">
        <v>954</v>
      </c>
      <c r="B1416" s="375" t="s">
        <v>955</v>
      </c>
      <c r="C1416" s="317" t="s">
        <v>681</v>
      </c>
      <c r="D1416" s="317" t="s">
        <v>682</v>
      </c>
    </row>
    <row r="1417" spans="1:4" x14ac:dyDescent="0.3">
      <c r="A1417" s="317" t="s">
        <v>954</v>
      </c>
      <c r="B1417" s="375" t="s">
        <v>955</v>
      </c>
      <c r="C1417" s="317" t="s">
        <v>709</v>
      </c>
      <c r="D1417" s="317" t="s">
        <v>710</v>
      </c>
    </row>
    <row r="1418" spans="1:4" x14ac:dyDescent="0.3">
      <c r="A1418" s="317" t="s">
        <v>954</v>
      </c>
      <c r="B1418" s="375" t="s">
        <v>955</v>
      </c>
      <c r="C1418" s="317" t="s">
        <v>683</v>
      </c>
      <c r="D1418" s="317" t="s">
        <v>684</v>
      </c>
    </row>
    <row r="1419" spans="1:4" x14ac:dyDescent="0.3">
      <c r="A1419" s="317" t="s">
        <v>954</v>
      </c>
      <c r="B1419" s="375" t="s">
        <v>955</v>
      </c>
      <c r="C1419" s="317" t="s">
        <v>721</v>
      </c>
      <c r="D1419" s="317" t="s">
        <v>722</v>
      </c>
    </row>
    <row r="1420" spans="1:4" x14ac:dyDescent="0.3">
      <c r="A1420" s="317" t="s">
        <v>954</v>
      </c>
      <c r="B1420" s="375" t="s">
        <v>955</v>
      </c>
      <c r="C1420" s="317" t="s">
        <v>662</v>
      </c>
      <c r="D1420" s="317" t="s">
        <v>397</v>
      </c>
    </row>
    <row r="1421" spans="1:4" x14ac:dyDescent="0.3">
      <c r="A1421" s="317" t="s">
        <v>954</v>
      </c>
      <c r="B1421" s="375" t="s">
        <v>955</v>
      </c>
      <c r="C1421" s="317" t="s">
        <v>663</v>
      </c>
      <c r="D1421" s="317" t="s">
        <v>664</v>
      </c>
    </row>
    <row r="1422" spans="1:4" x14ac:dyDescent="0.3">
      <c r="A1422" s="317" t="s">
        <v>954</v>
      </c>
      <c r="B1422" s="375" t="s">
        <v>955</v>
      </c>
      <c r="C1422" s="317" t="s">
        <v>665</v>
      </c>
      <c r="D1422" s="317" t="s">
        <v>666</v>
      </c>
    </row>
    <row r="1423" spans="1:4" x14ac:dyDescent="0.3">
      <c r="A1423" s="317" t="s">
        <v>956</v>
      </c>
      <c r="B1423" s="375" t="s">
        <v>957</v>
      </c>
      <c r="C1423" s="317" t="s">
        <v>669</v>
      </c>
      <c r="D1423" s="317" t="s">
        <v>670</v>
      </c>
    </row>
    <row r="1424" spans="1:4" x14ac:dyDescent="0.3">
      <c r="A1424" s="317" t="s">
        <v>956</v>
      </c>
      <c r="B1424" s="375" t="s">
        <v>957</v>
      </c>
      <c r="C1424" s="317" t="s">
        <v>644</v>
      </c>
      <c r="D1424" s="317" t="s">
        <v>645</v>
      </c>
    </row>
    <row r="1425" spans="1:4" x14ac:dyDescent="0.3">
      <c r="A1425" s="317" t="s">
        <v>956</v>
      </c>
      <c r="B1425" s="375" t="s">
        <v>957</v>
      </c>
      <c r="C1425" s="317" t="s">
        <v>673</v>
      </c>
      <c r="D1425" s="317" t="s">
        <v>674</v>
      </c>
    </row>
    <row r="1426" spans="1:4" x14ac:dyDescent="0.3">
      <c r="A1426" s="317" t="s">
        <v>956</v>
      </c>
      <c r="B1426" s="375" t="s">
        <v>957</v>
      </c>
      <c r="C1426" s="317" t="s">
        <v>650</v>
      </c>
      <c r="D1426" s="317" t="s">
        <v>651</v>
      </c>
    </row>
    <row r="1427" spans="1:4" x14ac:dyDescent="0.3">
      <c r="A1427" s="317" t="s">
        <v>956</v>
      </c>
      <c r="B1427" s="375" t="s">
        <v>957</v>
      </c>
      <c r="C1427" s="317" t="s">
        <v>729</v>
      </c>
      <c r="D1427" s="317" t="s">
        <v>730</v>
      </c>
    </row>
    <row r="1428" spans="1:4" x14ac:dyDescent="0.3">
      <c r="A1428" s="317" t="s">
        <v>956</v>
      </c>
      <c r="B1428" s="374" t="s">
        <v>957</v>
      </c>
      <c r="C1428" s="317" t="s">
        <v>705</v>
      </c>
      <c r="D1428" s="317" t="s">
        <v>706</v>
      </c>
    </row>
    <row r="1429" spans="1:4" x14ac:dyDescent="0.3">
      <c r="A1429" s="317" t="s">
        <v>956</v>
      </c>
      <c r="B1429" s="374" t="s">
        <v>957</v>
      </c>
      <c r="C1429" s="317" t="s">
        <v>652</v>
      </c>
      <c r="D1429" s="317" t="s">
        <v>653</v>
      </c>
    </row>
    <row r="1430" spans="1:4" x14ac:dyDescent="0.3">
      <c r="A1430" s="317" t="s">
        <v>956</v>
      </c>
      <c r="B1430" s="374" t="s">
        <v>957</v>
      </c>
      <c r="C1430" s="317" t="s">
        <v>675</v>
      </c>
      <c r="D1430" s="317" t="s">
        <v>676</v>
      </c>
    </row>
    <row r="1431" spans="1:4" x14ac:dyDescent="0.3">
      <c r="A1431" s="317" t="s">
        <v>956</v>
      </c>
      <c r="B1431" s="374" t="s">
        <v>957</v>
      </c>
      <c r="C1431" s="317" t="s">
        <v>654</v>
      </c>
      <c r="D1431" s="317" t="s">
        <v>655</v>
      </c>
    </row>
    <row r="1432" spans="1:4" x14ac:dyDescent="0.3">
      <c r="A1432" s="317" t="s">
        <v>956</v>
      </c>
      <c r="B1432" s="374" t="s">
        <v>957</v>
      </c>
      <c r="C1432" s="317" t="s">
        <v>656</v>
      </c>
      <c r="D1432" s="317" t="s">
        <v>657</v>
      </c>
    </row>
    <row r="1433" spans="1:4" x14ac:dyDescent="0.3">
      <c r="A1433" s="317" t="s">
        <v>956</v>
      </c>
      <c r="B1433" s="374" t="s">
        <v>957</v>
      </c>
      <c r="C1433" s="317" t="s">
        <v>658</v>
      </c>
      <c r="D1433" s="317" t="s">
        <v>659</v>
      </c>
    </row>
    <row r="1434" spans="1:4" x14ac:dyDescent="0.3">
      <c r="A1434" s="317" t="s">
        <v>956</v>
      </c>
      <c r="B1434" s="374" t="s">
        <v>957</v>
      </c>
      <c r="C1434" s="317" t="s">
        <v>660</v>
      </c>
      <c r="D1434" s="317" t="s">
        <v>661</v>
      </c>
    </row>
    <row r="1435" spans="1:4" x14ac:dyDescent="0.3">
      <c r="A1435" s="317" t="s">
        <v>956</v>
      </c>
      <c r="B1435" s="374" t="s">
        <v>957</v>
      </c>
      <c r="C1435" s="317" t="s">
        <v>681</v>
      </c>
      <c r="D1435" s="317" t="s">
        <v>682</v>
      </c>
    </row>
    <row r="1436" spans="1:4" x14ac:dyDescent="0.3">
      <c r="A1436" s="317" t="s">
        <v>956</v>
      </c>
      <c r="B1436" s="374" t="s">
        <v>957</v>
      </c>
      <c r="C1436" s="317" t="s">
        <v>709</v>
      </c>
      <c r="D1436" s="317" t="s">
        <v>710</v>
      </c>
    </row>
    <row r="1437" spans="1:4" x14ac:dyDescent="0.3">
      <c r="A1437" s="317" t="s">
        <v>956</v>
      </c>
      <c r="B1437" s="374" t="s">
        <v>957</v>
      </c>
      <c r="C1437" s="317" t="s">
        <v>683</v>
      </c>
      <c r="D1437" s="317" t="s">
        <v>684</v>
      </c>
    </row>
    <row r="1438" spans="1:4" x14ac:dyDescent="0.3">
      <c r="A1438" s="317" t="s">
        <v>956</v>
      </c>
      <c r="B1438" s="374" t="s">
        <v>957</v>
      </c>
      <c r="C1438" s="317" t="s">
        <v>721</v>
      </c>
      <c r="D1438" s="317" t="s">
        <v>722</v>
      </c>
    </row>
    <row r="1439" spans="1:4" x14ac:dyDescent="0.3">
      <c r="A1439" s="317" t="s">
        <v>956</v>
      </c>
      <c r="B1439" s="374" t="s">
        <v>957</v>
      </c>
      <c r="C1439" s="317" t="s">
        <v>662</v>
      </c>
      <c r="D1439" s="317" t="s">
        <v>397</v>
      </c>
    </row>
    <row r="1440" spans="1:4" x14ac:dyDescent="0.3">
      <c r="A1440" s="317" t="s">
        <v>956</v>
      </c>
      <c r="B1440" s="374" t="s">
        <v>957</v>
      </c>
      <c r="C1440" s="317" t="s">
        <v>663</v>
      </c>
      <c r="D1440" s="317" t="s">
        <v>664</v>
      </c>
    </row>
    <row r="1441" spans="1:4" x14ac:dyDescent="0.3">
      <c r="A1441" s="317" t="s">
        <v>956</v>
      </c>
      <c r="B1441" s="374" t="s">
        <v>957</v>
      </c>
      <c r="C1441" s="317" t="s">
        <v>665</v>
      </c>
      <c r="D1441" s="317" t="s">
        <v>666</v>
      </c>
    </row>
    <row r="1442" spans="1:4" x14ac:dyDescent="0.3">
      <c r="A1442" s="317" t="s">
        <v>958</v>
      </c>
      <c r="B1442" s="374" t="s">
        <v>959</v>
      </c>
      <c r="C1442" s="317" t="s">
        <v>669</v>
      </c>
      <c r="D1442" s="317" t="s">
        <v>670</v>
      </c>
    </row>
    <row r="1443" spans="1:4" x14ac:dyDescent="0.3">
      <c r="A1443" s="317" t="s">
        <v>958</v>
      </c>
      <c r="B1443" s="374" t="s">
        <v>959</v>
      </c>
      <c r="C1443" s="317" t="s">
        <v>644</v>
      </c>
      <c r="D1443" s="317" t="s">
        <v>645</v>
      </c>
    </row>
    <row r="1444" spans="1:4" x14ac:dyDescent="0.3">
      <c r="A1444" s="317" t="s">
        <v>958</v>
      </c>
      <c r="B1444" s="374" t="s">
        <v>959</v>
      </c>
      <c r="C1444" s="317" t="s">
        <v>673</v>
      </c>
      <c r="D1444" s="317" t="s">
        <v>674</v>
      </c>
    </row>
    <row r="1445" spans="1:4" x14ac:dyDescent="0.3">
      <c r="A1445" s="317" t="s">
        <v>958</v>
      </c>
      <c r="B1445" s="374" t="s">
        <v>959</v>
      </c>
      <c r="C1445" s="317" t="s">
        <v>650</v>
      </c>
      <c r="D1445" s="317" t="s">
        <v>651</v>
      </c>
    </row>
    <row r="1446" spans="1:4" x14ac:dyDescent="0.3">
      <c r="A1446" s="317" t="s">
        <v>958</v>
      </c>
      <c r="B1446" s="375" t="s">
        <v>959</v>
      </c>
      <c r="C1446" s="317" t="s">
        <v>729</v>
      </c>
      <c r="D1446" s="317" t="s">
        <v>730</v>
      </c>
    </row>
    <row r="1447" spans="1:4" x14ac:dyDescent="0.3">
      <c r="A1447" s="317" t="s">
        <v>958</v>
      </c>
      <c r="B1447" s="375" t="s">
        <v>959</v>
      </c>
      <c r="C1447" s="317" t="s">
        <v>705</v>
      </c>
      <c r="D1447" s="317" t="s">
        <v>706</v>
      </c>
    </row>
    <row r="1448" spans="1:4" x14ac:dyDescent="0.3">
      <c r="A1448" s="317" t="s">
        <v>958</v>
      </c>
      <c r="B1448" s="375" t="s">
        <v>959</v>
      </c>
      <c r="C1448" s="317" t="s">
        <v>652</v>
      </c>
      <c r="D1448" s="317" t="s">
        <v>653</v>
      </c>
    </row>
    <row r="1449" spans="1:4" x14ac:dyDescent="0.3">
      <c r="A1449" s="317" t="s">
        <v>958</v>
      </c>
      <c r="B1449" s="375" t="s">
        <v>959</v>
      </c>
      <c r="C1449" s="317" t="s">
        <v>675</v>
      </c>
      <c r="D1449" s="317" t="s">
        <v>676</v>
      </c>
    </row>
    <row r="1450" spans="1:4" x14ac:dyDescent="0.3">
      <c r="A1450" s="317" t="s">
        <v>958</v>
      </c>
      <c r="B1450" s="375" t="s">
        <v>959</v>
      </c>
      <c r="C1450" s="317" t="s">
        <v>654</v>
      </c>
      <c r="D1450" s="317" t="s">
        <v>655</v>
      </c>
    </row>
    <row r="1451" spans="1:4" x14ac:dyDescent="0.3">
      <c r="A1451" s="317" t="s">
        <v>958</v>
      </c>
      <c r="B1451" s="375" t="s">
        <v>959</v>
      </c>
      <c r="C1451" s="317" t="s">
        <v>656</v>
      </c>
      <c r="D1451" s="317" t="s">
        <v>657</v>
      </c>
    </row>
    <row r="1452" spans="1:4" x14ac:dyDescent="0.3">
      <c r="A1452" s="317" t="s">
        <v>958</v>
      </c>
      <c r="B1452" s="375" t="s">
        <v>959</v>
      </c>
      <c r="C1452" s="317" t="s">
        <v>658</v>
      </c>
      <c r="D1452" s="317" t="s">
        <v>659</v>
      </c>
    </row>
    <row r="1453" spans="1:4" x14ac:dyDescent="0.3">
      <c r="A1453" s="317" t="s">
        <v>958</v>
      </c>
      <c r="B1453" s="375" t="s">
        <v>959</v>
      </c>
      <c r="C1453" s="317" t="s">
        <v>660</v>
      </c>
      <c r="D1453" s="317" t="s">
        <v>661</v>
      </c>
    </row>
    <row r="1454" spans="1:4" x14ac:dyDescent="0.3">
      <c r="A1454" s="317" t="s">
        <v>958</v>
      </c>
      <c r="B1454" s="375" t="s">
        <v>959</v>
      </c>
      <c r="C1454" s="317" t="s">
        <v>681</v>
      </c>
      <c r="D1454" s="317" t="s">
        <v>682</v>
      </c>
    </row>
    <row r="1455" spans="1:4" x14ac:dyDescent="0.3">
      <c r="A1455" s="317" t="s">
        <v>958</v>
      </c>
      <c r="B1455" s="375" t="s">
        <v>959</v>
      </c>
      <c r="C1455" s="317" t="s">
        <v>709</v>
      </c>
      <c r="D1455" s="317" t="s">
        <v>710</v>
      </c>
    </row>
    <row r="1456" spans="1:4" x14ac:dyDescent="0.3">
      <c r="A1456" s="317" t="s">
        <v>958</v>
      </c>
      <c r="B1456" s="375" t="s">
        <v>959</v>
      </c>
      <c r="C1456" s="317" t="s">
        <v>683</v>
      </c>
      <c r="D1456" s="317" t="s">
        <v>684</v>
      </c>
    </row>
    <row r="1457" spans="1:4" x14ac:dyDescent="0.3">
      <c r="A1457" s="317" t="s">
        <v>958</v>
      </c>
      <c r="B1457" s="375" t="s">
        <v>959</v>
      </c>
      <c r="C1457" s="317" t="s">
        <v>721</v>
      </c>
      <c r="D1457" s="317" t="s">
        <v>722</v>
      </c>
    </row>
    <row r="1458" spans="1:4" x14ac:dyDescent="0.3">
      <c r="A1458" s="317" t="s">
        <v>958</v>
      </c>
      <c r="B1458" s="375" t="s">
        <v>959</v>
      </c>
      <c r="C1458" s="317" t="s">
        <v>662</v>
      </c>
      <c r="D1458" s="317" t="s">
        <v>397</v>
      </c>
    </row>
    <row r="1459" spans="1:4" x14ac:dyDescent="0.3">
      <c r="A1459" s="317" t="s">
        <v>958</v>
      </c>
      <c r="B1459" s="375" t="s">
        <v>959</v>
      </c>
      <c r="C1459" s="317" t="s">
        <v>663</v>
      </c>
      <c r="D1459" s="317" t="s">
        <v>664</v>
      </c>
    </row>
    <row r="1460" spans="1:4" x14ac:dyDescent="0.3">
      <c r="A1460" s="317" t="s">
        <v>958</v>
      </c>
      <c r="B1460" s="375" t="s">
        <v>959</v>
      </c>
      <c r="C1460" s="317" t="s">
        <v>665</v>
      </c>
      <c r="D1460" s="317" t="s">
        <v>666</v>
      </c>
    </row>
    <row r="1461" spans="1:4" x14ac:dyDescent="0.3">
      <c r="A1461" s="317" t="s">
        <v>960</v>
      </c>
      <c r="B1461" s="374" t="s">
        <v>961</v>
      </c>
      <c r="C1461" s="317" t="s">
        <v>689</v>
      </c>
      <c r="D1461" s="317" t="s">
        <v>690</v>
      </c>
    </row>
    <row r="1462" spans="1:4" x14ac:dyDescent="0.3">
      <c r="A1462" s="317" t="s">
        <v>960</v>
      </c>
      <c r="B1462" s="374" t="s">
        <v>961</v>
      </c>
      <c r="C1462" s="317" t="s">
        <v>648</v>
      </c>
      <c r="D1462" s="317" t="s">
        <v>649</v>
      </c>
    </row>
    <row r="1463" spans="1:4" x14ac:dyDescent="0.3">
      <c r="A1463" s="317" t="s">
        <v>960</v>
      </c>
      <c r="B1463" s="374" t="s">
        <v>961</v>
      </c>
      <c r="C1463" s="317" t="s">
        <v>650</v>
      </c>
      <c r="D1463" s="317" t="s">
        <v>651</v>
      </c>
    </row>
    <row r="1464" spans="1:4" x14ac:dyDescent="0.3">
      <c r="A1464" s="317" t="s">
        <v>960</v>
      </c>
      <c r="B1464" s="374" t="s">
        <v>961</v>
      </c>
      <c r="C1464" s="317" t="s">
        <v>729</v>
      </c>
      <c r="D1464" s="317" t="s">
        <v>730</v>
      </c>
    </row>
    <row r="1465" spans="1:4" x14ac:dyDescent="0.3">
      <c r="A1465" s="317" t="s">
        <v>960</v>
      </c>
      <c r="B1465" s="375" t="s">
        <v>961</v>
      </c>
      <c r="C1465" s="317" t="s">
        <v>675</v>
      </c>
      <c r="D1465" s="317" t="s">
        <v>676</v>
      </c>
    </row>
    <row r="1466" spans="1:4" x14ac:dyDescent="0.3">
      <c r="A1466" s="317" t="s">
        <v>960</v>
      </c>
      <c r="B1466" s="375" t="s">
        <v>961</v>
      </c>
      <c r="C1466" s="317" t="s">
        <v>818</v>
      </c>
      <c r="D1466" t="s">
        <v>819</v>
      </c>
    </row>
    <row r="1467" spans="1:4" x14ac:dyDescent="0.3">
      <c r="A1467" s="317" t="s">
        <v>960</v>
      </c>
      <c r="B1467" s="375" t="s">
        <v>961</v>
      </c>
      <c r="C1467" s="317" t="s">
        <v>654</v>
      </c>
      <c r="D1467" s="317" t="s">
        <v>655</v>
      </c>
    </row>
    <row r="1468" spans="1:4" x14ac:dyDescent="0.3">
      <c r="A1468" s="317" t="s">
        <v>960</v>
      </c>
      <c r="B1468" s="375" t="s">
        <v>961</v>
      </c>
      <c r="C1468" s="317" t="s">
        <v>721</v>
      </c>
      <c r="D1468" s="317" t="s">
        <v>722</v>
      </c>
    </row>
    <row r="1469" spans="1:4" x14ac:dyDescent="0.3">
      <c r="A1469" s="317" t="s">
        <v>960</v>
      </c>
      <c r="B1469" s="375" t="s">
        <v>961</v>
      </c>
      <c r="C1469" s="317" t="s">
        <v>662</v>
      </c>
      <c r="D1469" s="317" t="s">
        <v>397</v>
      </c>
    </row>
    <row r="1470" spans="1:4" x14ac:dyDescent="0.3">
      <c r="A1470" s="317" t="s">
        <v>962</v>
      </c>
      <c r="B1470" s="375" t="s">
        <v>963</v>
      </c>
      <c r="C1470" s="317" t="s">
        <v>695</v>
      </c>
      <c r="D1470" s="317" t="s">
        <v>696</v>
      </c>
    </row>
    <row r="1471" spans="1:4" x14ac:dyDescent="0.3">
      <c r="A1471" s="317" t="s">
        <v>962</v>
      </c>
      <c r="B1471" s="375" t="s">
        <v>963</v>
      </c>
      <c r="C1471" s="317" t="s">
        <v>648</v>
      </c>
      <c r="D1471" s="317" t="s">
        <v>649</v>
      </c>
    </row>
    <row r="1472" spans="1:4" x14ac:dyDescent="0.3">
      <c r="A1472" s="317" t="s">
        <v>962</v>
      </c>
      <c r="B1472" s="375" t="s">
        <v>963</v>
      </c>
      <c r="C1472" s="317" t="s">
        <v>650</v>
      </c>
      <c r="D1472" s="317" t="s">
        <v>651</v>
      </c>
    </row>
    <row r="1473" spans="1:4" x14ac:dyDescent="0.3">
      <c r="A1473" s="317" t="s">
        <v>962</v>
      </c>
      <c r="B1473" s="375" t="s">
        <v>963</v>
      </c>
      <c r="C1473" s="317" t="s">
        <v>818</v>
      </c>
      <c r="D1473" t="s">
        <v>819</v>
      </c>
    </row>
    <row r="1474" spans="1:4" x14ac:dyDescent="0.3">
      <c r="A1474" s="317" t="s">
        <v>962</v>
      </c>
      <c r="B1474" s="375" t="s">
        <v>963</v>
      </c>
      <c r="C1474" s="317" t="s">
        <v>660</v>
      </c>
      <c r="D1474" s="317" t="s">
        <v>661</v>
      </c>
    </row>
    <row r="1475" spans="1:4" x14ac:dyDescent="0.3">
      <c r="A1475" s="317" t="s">
        <v>962</v>
      </c>
      <c r="B1475" s="375" t="s">
        <v>963</v>
      </c>
      <c r="C1475" s="317" t="s">
        <v>721</v>
      </c>
      <c r="D1475" s="317" t="s">
        <v>722</v>
      </c>
    </row>
    <row r="1476" spans="1:4" x14ac:dyDescent="0.3">
      <c r="A1476" s="317" t="s">
        <v>962</v>
      </c>
      <c r="B1476" s="375" t="s">
        <v>963</v>
      </c>
      <c r="C1476" s="317" t="s">
        <v>663</v>
      </c>
      <c r="D1476" s="317" t="s">
        <v>664</v>
      </c>
    </row>
    <row r="1477" spans="1:4" x14ac:dyDescent="0.3">
      <c r="A1477" s="317" t="s">
        <v>962</v>
      </c>
      <c r="B1477" s="375" t="s">
        <v>963</v>
      </c>
      <c r="C1477" s="317" t="s">
        <v>665</v>
      </c>
      <c r="D1477" s="317" t="s">
        <v>666</v>
      </c>
    </row>
    <row r="1478" spans="1:4" x14ac:dyDescent="0.3">
      <c r="A1478" s="317" t="s">
        <v>964</v>
      </c>
      <c r="B1478" s="375" t="s">
        <v>965</v>
      </c>
      <c r="C1478" s="317" t="s">
        <v>650</v>
      </c>
      <c r="D1478" s="317" t="s">
        <v>651</v>
      </c>
    </row>
    <row r="1479" spans="1:4" x14ac:dyDescent="0.3">
      <c r="A1479" s="317" t="s">
        <v>964</v>
      </c>
      <c r="B1479" s="375" t="s">
        <v>965</v>
      </c>
      <c r="C1479" s="317" t="s">
        <v>675</v>
      </c>
      <c r="D1479" s="317" t="s">
        <v>676</v>
      </c>
    </row>
    <row r="1480" spans="1:4" x14ac:dyDescent="0.3">
      <c r="A1480" s="317" t="s">
        <v>964</v>
      </c>
      <c r="B1480" s="375" t="s">
        <v>965</v>
      </c>
      <c r="C1480" s="317" t="s">
        <v>654</v>
      </c>
      <c r="D1480" s="317" t="s">
        <v>655</v>
      </c>
    </row>
    <row r="1481" spans="1:4" x14ac:dyDescent="0.3">
      <c r="A1481" s="317" t="s">
        <v>964</v>
      </c>
      <c r="B1481" s="375" t="s">
        <v>965</v>
      </c>
      <c r="C1481" s="317" t="s">
        <v>683</v>
      </c>
      <c r="D1481" s="317" t="s">
        <v>684</v>
      </c>
    </row>
    <row r="1482" spans="1:4" x14ac:dyDescent="0.3">
      <c r="A1482" s="317" t="s">
        <v>964</v>
      </c>
      <c r="B1482" s="375" t="s">
        <v>965</v>
      </c>
      <c r="C1482" s="317" t="s">
        <v>662</v>
      </c>
      <c r="D1482" s="317" t="s">
        <v>397</v>
      </c>
    </row>
    <row r="1483" spans="1:4" x14ac:dyDescent="0.3">
      <c r="A1483" s="317" t="s">
        <v>964</v>
      </c>
      <c r="B1483" s="375" t="s">
        <v>965</v>
      </c>
      <c r="C1483" s="317" t="s">
        <v>663</v>
      </c>
      <c r="D1483" s="317" t="s">
        <v>664</v>
      </c>
    </row>
    <row r="1484" spans="1:4" x14ac:dyDescent="0.3">
      <c r="A1484" s="317" t="s">
        <v>964</v>
      </c>
      <c r="B1484" s="374" t="s">
        <v>965</v>
      </c>
      <c r="C1484" s="317" t="s">
        <v>665</v>
      </c>
      <c r="D1484" s="317" t="s">
        <v>666</v>
      </c>
    </row>
    <row r="1485" spans="1:4" x14ac:dyDescent="0.3">
      <c r="A1485" s="317" t="s">
        <v>966</v>
      </c>
      <c r="B1485" s="374" t="s">
        <v>967</v>
      </c>
      <c r="C1485" s="317" t="s">
        <v>644</v>
      </c>
      <c r="D1485" s="317" t="s">
        <v>645</v>
      </c>
    </row>
    <row r="1486" spans="1:4" x14ac:dyDescent="0.3">
      <c r="A1486" s="317" t="s">
        <v>966</v>
      </c>
      <c r="B1486" s="374" t="s">
        <v>967</v>
      </c>
      <c r="C1486" s="317" t="s">
        <v>646</v>
      </c>
      <c r="D1486" s="317" t="s">
        <v>647</v>
      </c>
    </row>
    <row r="1487" spans="1:4" x14ac:dyDescent="0.3">
      <c r="A1487" s="317" t="s">
        <v>966</v>
      </c>
      <c r="B1487" s="374" t="s">
        <v>967</v>
      </c>
      <c r="C1487" s="317" t="s">
        <v>675</v>
      </c>
      <c r="D1487" s="317" t="s">
        <v>676</v>
      </c>
    </row>
    <row r="1488" spans="1:4" x14ac:dyDescent="0.3">
      <c r="A1488" s="317" t="s">
        <v>966</v>
      </c>
      <c r="B1488" s="374" t="s">
        <v>967</v>
      </c>
      <c r="C1488" s="317" t="s">
        <v>656</v>
      </c>
      <c r="D1488" s="317" t="s">
        <v>657</v>
      </c>
    </row>
    <row r="1489" spans="1:4" x14ac:dyDescent="0.3">
      <c r="A1489" s="317" t="s">
        <v>966</v>
      </c>
      <c r="B1489" s="374" t="s">
        <v>967</v>
      </c>
      <c r="C1489" s="317" t="s">
        <v>709</v>
      </c>
      <c r="D1489" s="317" t="s">
        <v>710</v>
      </c>
    </row>
    <row r="1490" spans="1:4" x14ac:dyDescent="0.3">
      <c r="A1490" s="317" t="s">
        <v>966</v>
      </c>
      <c r="B1490" s="374" t="s">
        <v>967</v>
      </c>
      <c r="C1490" s="317" t="s">
        <v>683</v>
      </c>
      <c r="D1490" s="317" t="s">
        <v>684</v>
      </c>
    </row>
    <row r="1491" spans="1:4" x14ac:dyDescent="0.3">
      <c r="A1491" s="317" t="s">
        <v>966</v>
      </c>
      <c r="B1491" s="374" t="s">
        <v>967</v>
      </c>
      <c r="C1491" s="317" t="s">
        <v>721</v>
      </c>
      <c r="D1491" s="317" t="s">
        <v>722</v>
      </c>
    </row>
    <row r="1492" spans="1:4" x14ac:dyDescent="0.3">
      <c r="A1492" s="317" t="s">
        <v>966</v>
      </c>
      <c r="B1492" s="374" t="s">
        <v>967</v>
      </c>
      <c r="C1492" s="317" t="s">
        <v>662</v>
      </c>
      <c r="D1492" s="317" t="s">
        <v>397</v>
      </c>
    </row>
    <row r="1493" spans="1:4" x14ac:dyDescent="0.3">
      <c r="A1493" s="317" t="s">
        <v>966</v>
      </c>
      <c r="B1493" s="374" t="s">
        <v>967</v>
      </c>
      <c r="C1493" s="317" t="s">
        <v>663</v>
      </c>
      <c r="D1493" s="317" t="s">
        <v>664</v>
      </c>
    </row>
    <row r="1494" spans="1:4" x14ac:dyDescent="0.3">
      <c r="A1494" s="317" t="s">
        <v>966</v>
      </c>
      <c r="B1494" s="374" t="s">
        <v>967</v>
      </c>
      <c r="C1494" s="317" t="s">
        <v>665</v>
      </c>
      <c r="D1494" s="317" t="s">
        <v>666</v>
      </c>
    </row>
    <row r="1495" spans="1:4" x14ac:dyDescent="0.3">
      <c r="A1495" s="317" t="s">
        <v>968</v>
      </c>
      <c r="B1495" s="374" t="s">
        <v>969</v>
      </c>
      <c r="C1495" s="317" t="s">
        <v>646</v>
      </c>
      <c r="D1495" s="317" t="s">
        <v>647</v>
      </c>
    </row>
    <row r="1496" spans="1:4" x14ac:dyDescent="0.3">
      <c r="A1496" s="317" t="s">
        <v>968</v>
      </c>
      <c r="B1496" s="374" t="s">
        <v>969</v>
      </c>
      <c r="C1496" s="317" t="s">
        <v>648</v>
      </c>
      <c r="D1496" s="317" t="s">
        <v>649</v>
      </c>
    </row>
    <row r="1497" spans="1:4" x14ac:dyDescent="0.3">
      <c r="A1497" s="317" t="s">
        <v>968</v>
      </c>
      <c r="B1497" s="374" t="s">
        <v>969</v>
      </c>
      <c r="C1497" s="317" t="s">
        <v>650</v>
      </c>
      <c r="D1497" s="317" t="s">
        <v>651</v>
      </c>
    </row>
    <row r="1498" spans="1:4" x14ac:dyDescent="0.3">
      <c r="A1498" s="317" t="s">
        <v>968</v>
      </c>
      <c r="B1498" s="374" t="s">
        <v>969</v>
      </c>
      <c r="C1498" s="317" t="s">
        <v>729</v>
      </c>
      <c r="D1498" s="317" t="s">
        <v>730</v>
      </c>
    </row>
    <row r="1499" spans="1:4" x14ac:dyDescent="0.3">
      <c r="A1499" s="317" t="s">
        <v>968</v>
      </c>
      <c r="B1499" s="374" t="s">
        <v>969</v>
      </c>
      <c r="C1499" s="317" t="s">
        <v>675</v>
      </c>
      <c r="D1499" s="317" t="s">
        <v>676</v>
      </c>
    </row>
    <row r="1500" spans="1:4" x14ac:dyDescent="0.3">
      <c r="A1500" s="317" t="s">
        <v>968</v>
      </c>
      <c r="B1500" s="374" t="s">
        <v>969</v>
      </c>
      <c r="C1500" s="317" t="s">
        <v>681</v>
      </c>
      <c r="D1500" s="317" t="s">
        <v>682</v>
      </c>
    </row>
    <row r="1501" spans="1:4" x14ac:dyDescent="0.3">
      <c r="A1501" s="317" t="s">
        <v>968</v>
      </c>
      <c r="B1501" s="374" t="s">
        <v>969</v>
      </c>
      <c r="C1501" s="317" t="s">
        <v>683</v>
      </c>
      <c r="D1501" s="317" t="s">
        <v>684</v>
      </c>
    </row>
    <row r="1502" spans="1:4" x14ac:dyDescent="0.3">
      <c r="A1502" s="317" t="s">
        <v>968</v>
      </c>
      <c r="B1502" s="374" t="s">
        <v>969</v>
      </c>
      <c r="C1502" s="317" t="s">
        <v>715</v>
      </c>
      <c r="D1502" s="317" t="s">
        <v>716</v>
      </c>
    </row>
    <row r="1503" spans="1:4" x14ac:dyDescent="0.3">
      <c r="A1503" s="317" t="s">
        <v>968</v>
      </c>
      <c r="B1503" s="374" t="s">
        <v>969</v>
      </c>
      <c r="C1503" s="317" t="s">
        <v>717</v>
      </c>
      <c r="D1503" t="s">
        <v>718</v>
      </c>
    </row>
    <row r="1504" spans="1:4" x14ac:dyDescent="0.3">
      <c r="A1504" s="317" t="s">
        <v>968</v>
      </c>
      <c r="B1504" s="374" t="s">
        <v>969</v>
      </c>
      <c r="C1504" s="317" t="s">
        <v>663</v>
      </c>
      <c r="D1504" s="317" t="s">
        <v>664</v>
      </c>
    </row>
    <row r="1505" spans="1:4" x14ac:dyDescent="0.3">
      <c r="A1505" s="317" t="s">
        <v>968</v>
      </c>
      <c r="B1505" s="374" t="s">
        <v>969</v>
      </c>
      <c r="C1505" s="317" t="s">
        <v>665</v>
      </c>
      <c r="D1505" s="317" t="s">
        <v>666</v>
      </c>
    </row>
    <row r="1506" spans="1:4" x14ac:dyDescent="0.3">
      <c r="A1506" s="317" t="s">
        <v>970</v>
      </c>
      <c r="B1506" s="374" t="s">
        <v>971</v>
      </c>
      <c r="C1506" s="317" t="s">
        <v>705</v>
      </c>
      <c r="D1506" s="317" t="s">
        <v>706</v>
      </c>
    </row>
    <row r="1507" spans="1:4" x14ac:dyDescent="0.3">
      <c r="A1507" s="317" t="s">
        <v>970</v>
      </c>
      <c r="B1507" s="374" t="s">
        <v>971</v>
      </c>
      <c r="C1507" s="317" t="s">
        <v>675</v>
      </c>
      <c r="D1507" s="317" t="s">
        <v>676</v>
      </c>
    </row>
    <row r="1508" spans="1:4" x14ac:dyDescent="0.3">
      <c r="A1508" s="317" t="s">
        <v>970</v>
      </c>
      <c r="B1508" s="374" t="s">
        <v>971</v>
      </c>
      <c r="C1508" s="317" t="s">
        <v>683</v>
      </c>
      <c r="D1508" s="317" t="s">
        <v>684</v>
      </c>
    </row>
    <row r="1509" spans="1:4" x14ac:dyDescent="0.3">
      <c r="A1509" s="317" t="s">
        <v>970</v>
      </c>
      <c r="B1509" s="374" t="s">
        <v>971</v>
      </c>
      <c r="C1509" s="317" t="s">
        <v>721</v>
      </c>
      <c r="D1509" s="317" t="s">
        <v>722</v>
      </c>
    </row>
    <row r="1510" spans="1:4" x14ac:dyDescent="0.3">
      <c r="A1510" s="317" t="s">
        <v>970</v>
      </c>
      <c r="B1510" s="375" t="s">
        <v>971</v>
      </c>
      <c r="C1510" s="317" t="s">
        <v>663</v>
      </c>
      <c r="D1510" s="317" t="s">
        <v>664</v>
      </c>
    </row>
    <row r="1511" spans="1:4" x14ac:dyDescent="0.3">
      <c r="A1511" s="317" t="s">
        <v>970</v>
      </c>
      <c r="B1511" s="375" t="s">
        <v>971</v>
      </c>
      <c r="C1511" s="317" t="s">
        <v>665</v>
      </c>
      <c r="D1511" s="317" t="s">
        <v>666</v>
      </c>
    </row>
    <row r="1512" spans="1:4" x14ac:dyDescent="0.3">
      <c r="A1512" s="317" t="s">
        <v>972</v>
      </c>
      <c r="B1512" s="375" t="s">
        <v>973</v>
      </c>
      <c r="C1512" s="317" t="s">
        <v>644</v>
      </c>
      <c r="D1512" s="317" t="s">
        <v>645</v>
      </c>
    </row>
    <row r="1513" spans="1:4" x14ac:dyDescent="0.3">
      <c r="A1513" s="317" t="s">
        <v>972</v>
      </c>
      <c r="B1513" s="375" t="s">
        <v>973</v>
      </c>
      <c r="C1513" s="317" t="s">
        <v>646</v>
      </c>
      <c r="D1513" s="317" t="s">
        <v>647</v>
      </c>
    </row>
    <row r="1514" spans="1:4" x14ac:dyDescent="0.3">
      <c r="A1514" s="317" t="s">
        <v>972</v>
      </c>
      <c r="B1514" s="375" t="s">
        <v>973</v>
      </c>
      <c r="C1514" s="317" t="s">
        <v>648</v>
      </c>
      <c r="D1514" s="317" t="s">
        <v>649</v>
      </c>
    </row>
    <row r="1515" spans="1:4" x14ac:dyDescent="0.3">
      <c r="A1515" s="317" t="s">
        <v>972</v>
      </c>
      <c r="B1515" s="375" t="s">
        <v>973</v>
      </c>
      <c r="C1515" s="317" t="s">
        <v>650</v>
      </c>
      <c r="D1515" s="317" t="s">
        <v>651</v>
      </c>
    </row>
    <row r="1516" spans="1:4" x14ac:dyDescent="0.3">
      <c r="A1516" s="317" t="s">
        <v>972</v>
      </c>
      <c r="B1516" s="375" t="s">
        <v>973</v>
      </c>
      <c r="C1516" s="317" t="s">
        <v>675</v>
      </c>
      <c r="D1516" s="317" t="s">
        <v>676</v>
      </c>
    </row>
    <row r="1517" spans="1:4" x14ac:dyDescent="0.3">
      <c r="A1517" s="317" t="s">
        <v>972</v>
      </c>
      <c r="B1517" s="375" t="s">
        <v>973</v>
      </c>
      <c r="C1517" s="317" t="s">
        <v>654</v>
      </c>
      <c r="D1517" s="317" t="s">
        <v>655</v>
      </c>
    </row>
    <row r="1518" spans="1:4" x14ac:dyDescent="0.3">
      <c r="A1518" s="317" t="s">
        <v>972</v>
      </c>
      <c r="B1518" s="375" t="s">
        <v>973</v>
      </c>
      <c r="C1518" s="317" t="s">
        <v>656</v>
      </c>
      <c r="D1518" s="317" t="s">
        <v>657</v>
      </c>
    </row>
    <row r="1519" spans="1:4" x14ac:dyDescent="0.3">
      <c r="A1519" s="317" t="s">
        <v>972</v>
      </c>
      <c r="B1519" s="375" t="s">
        <v>973</v>
      </c>
      <c r="C1519" s="317" t="s">
        <v>660</v>
      </c>
      <c r="D1519" s="317" t="s">
        <v>661</v>
      </c>
    </row>
    <row r="1520" spans="1:4" x14ac:dyDescent="0.3">
      <c r="A1520" s="317" t="s">
        <v>972</v>
      </c>
      <c r="B1520" s="375" t="s">
        <v>973</v>
      </c>
      <c r="C1520" s="317" t="s">
        <v>662</v>
      </c>
      <c r="D1520" s="317" t="s">
        <v>397</v>
      </c>
    </row>
    <row r="1521" spans="1:4" x14ac:dyDescent="0.3">
      <c r="A1521" s="317" t="s">
        <v>972</v>
      </c>
      <c r="B1521" s="375" t="s">
        <v>973</v>
      </c>
      <c r="C1521" s="317" t="s">
        <v>663</v>
      </c>
      <c r="D1521" s="317" t="s">
        <v>664</v>
      </c>
    </row>
    <row r="1522" spans="1:4" x14ac:dyDescent="0.3">
      <c r="A1522" s="317" t="s">
        <v>972</v>
      </c>
      <c r="B1522" s="375" t="s">
        <v>973</v>
      </c>
      <c r="C1522" s="317" t="s">
        <v>665</v>
      </c>
      <c r="D1522" s="317" t="s">
        <v>666</v>
      </c>
    </row>
    <row r="1523" spans="1:4" x14ac:dyDescent="0.3">
      <c r="A1523" s="317" t="s">
        <v>974</v>
      </c>
      <c r="B1523" s="375" t="s">
        <v>974</v>
      </c>
      <c r="C1523" s="317" t="s">
        <v>644</v>
      </c>
      <c r="D1523" s="317" t="s">
        <v>645</v>
      </c>
    </row>
    <row r="1524" spans="1:4" x14ac:dyDescent="0.3">
      <c r="A1524" s="317" t="s">
        <v>974</v>
      </c>
      <c r="B1524" s="375" t="s">
        <v>974</v>
      </c>
      <c r="C1524" s="317" t="s">
        <v>648</v>
      </c>
      <c r="D1524" s="317" t="s">
        <v>649</v>
      </c>
    </row>
    <row r="1525" spans="1:4" x14ac:dyDescent="0.3">
      <c r="A1525" s="317" t="s">
        <v>974</v>
      </c>
      <c r="B1525" s="375" t="s">
        <v>974</v>
      </c>
      <c r="C1525" s="317" t="s">
        <v>650</v>
      </c>
      <c r="D1525" s="317" t="s">
        <v>651</v>
      </c>
    </row>
    <row r="1526" spans="1:4" x14ac:dyDescent="0.3">
      <c r="A1526" s="317" t="s">
        <v>974</v>
      </c>
      <c r="B1526" s="375" t="s">
        <v>974</v>
      </c>
      <c r="C1526" s="317" t="s">
        <v>705</v>
      </c>
      <c r="D1526" s="317" t="s">
        <v>706</v>
      </c>
    </row>
    <row r="1527" spans="1:4" x14ac:dyDescent="0.3">
      <c r="A1527" s="317" t="s">
        <v>974</v>
      </c>
      <c r="B1527" s="375" t="s">
        <v>974</v>
      </c>
      <c r="C1527" s="317" t="s">
        <v>652</v>
      </c>
      <c r="D1527" s="317" t="s">
        <v>653</v>
      </c>
    </row>
    <row r="1528" spans="1:4" x14ac:dyDescent="0.3">
      <c r="A1528" s="317" t="s">
        <v>974</v>
      </c>
      <c r="B1528" s="375" t="s">
        <v>974</v>
      </c>
      <c r="C1528" s="317" t="s">
        <v>654</v>
      </c>
      <c r="D1528" s="317" t="s">
        <v>655</v>
      </c>
    </row>
    <row r="1529" spans="1:4" x14ac:dyDescent="0.3">
      <c r="A1529" s="317" t="s">
        <v>974</v>
      </c>
      <c r="B1529" s="375" t="s">
        <v>974</v>
      </c>
      <c r="C1529" s="317" t="s">
        <v>677</v>
      </c>
      <c r="D1529" s="317" t="s">
        <v>678</v>
      </c>
    </row>
    <row r="1530" spans="1:4" x14ac:dyDescent="0.3">
      <c r="A1530" s="317" t="s">
        <v>974</v>
      </c>
      <c r="B1530" s="375" t="s">
        <v>974</v>
      </c>
      <c r="C1530" s="317" t="s">
        <v>658</v>
      </c>
      <c r="D1530" s="317" t="s">
        <v>659</v>
      </c>
    </row>
    <row r="1531" spans="1:4" x14ac:dyDescent="0.3">
      <c r="A1531" s="317" t="s">
        <v>974</v>
      </c>
      <c r="B1531" s="375" t="s">
        <v>974</v>
      </c>
      <c r="C1531" s="317" t="s">
        <v>662</v>
      </c>
      <c r="D1531" s="317" t="s">
        <v>397</v>
      </c>
    </row>
    <row r="1532" spans="1:4" x14ac:dyDescent="0.3">
      <c r="A1532" s="317" t="s">
        <v>974</v>
      </c>
      <c r="B1532" s="375" t="s">
        <v>974</v>
      </c>
      <c r="C1532" s="317" t="s">
        <v>663</v>
      </c>
      <c r="D1532" s="317" t="s">
        <v>664</v>
      </c>
    </row>
    <row r="1533" spans="1:4" x14ac:dyDescent="0.3">
      <c r="A1533" s="317" t="s">
        <v>974</v>
      </c>
      <c r="B1533" s="375" t="s">
        <v>974</v>
      </c>
      <c r="C1533" s="317" t="s">
        <v>665</v>
      </c>
      <c r="D1533" s="317" t="s">
        <v>666</v>
      </c>
    </row>
    <row r="1534" spans="1:4" x14ac:dyDescent="0.3">
      <c r="A1534" s="317" t="s">
        <v>975</v>
      </c>
      <c r="B1534" s="375" t="s">
        <v>976</v>
      </c>
      <c r="C1534" s="317" t="s">
        <v>689</v>
      </c>
      <c r="D1534" s="317" t="s">
        <v>690</v>
      </c>
    </row>
    <row r="1535" spans="1:4" x14ac:dyDescent="0.3">
      <c r="A1535" s="317" t="s">
        <v>975</v>
      </c>
      <c r="B1535" s="375" t="s">
        <v>976</v>
      </c>
      <c r="C1535" s="317" t="s">
        <v>644</v>
      </c>
      <c r="D1535" s="317" t="s">
        <v>645</v>
      </c>
    </row>
    <row r="1536" spans="1:4" x14ac:dyDescent="0.3">
      <c r="A1536" s="317" t="s">
        <v>975</v>
      </c>
      <c r="B1536" s="375" t="s">
        <v>976</v>
      </c>
      <c r="C1536" s="317" t="s">
        <v>794</v>
      </c>
      <c r="D1536" t="s">
        <v>795</v>
      </c>
    </row>
    <row r="1537" spans="1:4" x14ac:dyDescent="0.3">
      <c r="A1537" s="317" t="s">
        <v>975</v>
      </c>
      <c r="B1537" s="375" t="s">
        <v>976</v>
      </c>
      <c r="C1537" s="317" t="s">
        <v>774</v>
      </c>
      <c r="D1537" t="s">
        <v>775</v>
      </c>
    </row>
    <row r="1538" spans="1:4" x14ac:dyDescent="0.3">
      <c r="A1538" s="317" t="s">
        <v>975</v>
      </c>
      <c r="B1538" s="375" t="s">
        <v>976</v>
      </c>
      <c r="C1538" s="317" t="s">
        <v>648</v>
      </c>
      <c r="D1538" s="317" t="s">
        <v>649</v>
      </c>
    </row>
    <row r="1539" spans="1:4" x14ac:dyDescent="0.3">
      <c r="A1539" s="317" t="s">
        <v>975</v>
      </c>
      <c r="B1539" s="375" t="s">
        <v>976</v>
      </c>
      <c r="C1539" s="317" t="s">
        <v>650</v>
      </c>
      <c r="D1539" s="317" t="s">
        <v>651</v>
      </c>
    </row>
    <row r="1540" spans="1:4" x14ac:dyDescent="0.3">
      <c r="A1540" s="317" t="s">
        <v>975</v>
      </c>
      <c r="B1540" s="375" t="s">
        <v>976</v>
      </c>
      <c r="C1540" s="317" t="s">
        <v>729</v>
      </c>
      <c r="D1540" s="317" t="s">
        <v>730</v>
      </c>
    </row>
    <row r="1541" spans="1:4" x14ac:dyDescent="0.3">
      <c r="A1541" s="317" t="s">
        <v>975</v>
      </c>
      <c r="B1541" s="375" t="s">
        <v>976</v>
      </c>
      <c r="C1541" s="317" t="s">
        <v>675</v>
      </c>
      <c r="D1541" s="317" t="s">
        <v>676</v>
      </c>
    </row>
    <row r="1542" spans="1:4" x14ac:dyDescent="0.3">
      <c r="A1542" s="317" t="s">
        <v>975</v>
      </c>
      <c r="B1542" s="375" t="s">
        <v>976</v>
      </c>
      <c r="C1542" s="317" t="s">
        <v>707</v>
      </c>
      <c r="D1542" s="317" t="s">
        <v>708</v>
      </c>
    </row>
    <row r="1543" spans="1:4" x14ac:dyDescent="0.3">
      <c r="A1543" s="317" t="s">
        <v>975</v>
      </c>
      <c r="B1543" s="375" t="s">
        <v>976</v>
      </c>
      <c r="C1543" s="317" t="s">
        <v>654</v>
      </c>
      <c r="D1543" s="317" t="s">
        <v>655</v>
      </c>
    </row>
    <row r="1544" spans="1:4" x14ac:dyDescent="0.3">
      <c r="A1544" s="317" t="s">
        <v>975</v>
      </c>
      <c r="B1544" s="375" t="s">
        <v>976</v>
      </c>
      <c r="C1544" s="317" t="s">
        <v>677</v>
      </c>
      <c r="D1544" s="317" t="s">
        <v>678</v>
      </c>
    </row>
    <row r="1545" spans="1:4" x14ac:dyDescent="0.3">
      <c r="A1545" s="317" t="s">
        <v>975</v>
      </c>
      <c r="B1545" s="375" t="s">
        <v>976</v>
      </c>
      <c r="C1545" s="317" t="s">
        <v>658</v>
      </c>
      <c r="D1545" s="317" t="s">
        <v>659</v>
      </c>
    </row>
    <row r="1546" spans="1:4" x14ac:dyDescent="0.3">
      <c r="A1546" s="317" t="s">
        <v>975</v>
      </c>
      <c r="B1546" s="375" t="s">
        <v>976</v>
      </c>
      <c r="C1546" s="317" t="s">
        <v>679</v>
      </c>
      <c r="D1546" s="317" t="s">
        <v>680</v>
      </c>
    </row>
    <row r="1547" spans="1:4" x14ac:dyDescent="0.3">
      <c r="A1547" s="317" t="s">
        <v>975</v>
      </c>
      <c r="B1547" s="375" t="s">
        <v>976</v>
      </c>
      <c r="C1547" s="317" t="s">
        <v>709</v>
      </c>
      <c r="D1547" s="317" t="s">
        <v>710</v>
      </c>
    </row>
    <row r="1548" spans="1:4" x14ac:dyDescent="0.3">
      <c r="A1548" s="317" t="s">
        <v>975</v>
      </c>
      <c r="B1548" s="375" t="s">
        <v>976</v>
      </c>
      <c r="C1548" s="317" t="s">
        <v>683</v>
      </c>
      <c r="D1548" s="317" t="s">
        <v>684</v>
      </c>
    </row>
    <row r="1549" spans="1:4" x14ac:dyDescent="0.3">
      <c r="A1549" s="317" t="s">
        <v>975</v>
      </c>
      <c r="B1549" s="375" t="s">
        <v>976</v>
      </c>
      <c r="C1549" s="317" t="s">
        <v>721</v>
      </c>
      <c r="D1549" s="317" t="s">
        <v>722</v>
      </c>
    </row>
    <row r="1550" spans="1:4" x14ac:dyDescent="0.3">
      <c r="A1550" s="317" t="s">
        <v>975</v>
      </c>
      <c r="B1550" s="375" t="s">
        <v>976</v>
      </c>
      <c r="C1550" s="317" t="s">
        <v>663</v>
      </c>
      <c r="D1550" s="317" t="s">
        <v>664</v>
      </c>
    </row>
    <row r="1551" spans="1:4" x14ac:dyDescent="0.3">
      <c r="A1551" s="317" t="s">
        <v>975</v>
      </c>
      <c r="B1551" s="375" t="s">
        <v>976</v>
      </c>
      <c r="C1551" s="317" t="s">
        <v>665</v>
      </c>
      <c r="D1551" s="317" t="s">
        <v>666</v>
      </c>
    </row>
    <row r="1552" spans="1:4" x14ac:dyDescent="0.3">
      <c r="A1552" s="317" t="s">
        <v>977</v>
      </c>
      <c r="B1552" s="375" t="s">
        <v>978</v>
      </c>
      <c r="C1552" s="317" t="s">
        <v>669</v>
      </c>
      <c r="D1552" s="317" t="s">
        <v>670</v>
      </c>
    </row>
    <row r="1553" spans="1:4" x14ac:dyDescent="0.3">
      <c r="A1553" s="317" t="s">
        <v>977</v>
      </c>
      <c r="B1553" s="375" t="s">
        <v>978</v>
      </c>
      <c r="C1553" s="317" t="s">
        <v>689</v>
      </c>
      <c r="D1553" s="317" t="s">
        <v>690</v>
      </c>
    </row>
    <row r="1554" spans="1:4" x14ac:dyDescent="0.3">
      <c r="A1554" s="317" t="s">
        <v>977</v>
      </c>
      <c r="B1554" s="375" t="s">
        <v>978</v>
      </c>
      <c r="C1554" s="317" t="s">
        <v>766</v>
      </c>
      <c r="D1554" s="317" t="s">
        <v>767</v>
      </c>
    </row>
    <row r="1555" spans="1:4" x14ac:dyDescent="0.3">
      <c r="A1555" s="317" t="s">
        <v>977</v>
      </c>
      <c r="B1555" s="375" t="s">
        <v>978</v>
      </c>
      <c r="C1555" s="317" t="s">
        <v>644</v>
      </c>
      <c r="D1555" s="317" t="s">
        <v>645</v>
      </c>
    </row>
    <row r="1556" spans="1:4" x14ac:dyDescent="0.3">
      <c r="A1556" s="317" t="s">
        <v>977</v>
      </c>
      <c r="B1556" s="375" t="s">
        <v>978</v>
      </c>
      <c r="C1556" s="317" t="s">
        <v>646</v>
      </c>
      <c r="D1556" s="317" t="s">
        <v>647</v>
      </c>
    </row>
    <row r="1557" spans="1:4" x14ac:dyDescent="0.3">
      <c r="A1557" s="317" t="s">
        <v>977</v>
      </c>
      <c r="B1557" s="375" t="s">
        <v>978</v>
      </c>
      <c r="C1557" s="317" t="s">
        <v>648</v>
      </c>
      <c r="D1557" s="317" t="s">
        <v>649</v>
      </c>
    </row>
    <row r="1558" spans="1:4" x14ac:dyDescent="0.3">
      <c r="A1558" s="317" t="s">
        <v>977</v>
      </c>
      <c r="B1558" s="375" t="s">
        <v>978</v>
      </c>
      <c r="C1558" s="317" t="s">
        <v>673</v>
      </c>
      <c r="D1558" s="317" t="s">
        <v>674</v>
      </c>
    </row>
    <row r="1559" spans="1:4" x14ac:dyDescent="0.3">
      <c r="A1559" s="317" t="s">
        <v>977</v>
      </c>
      <c r="B1559" s="375" t="s">
        <v>978</v>
      </c>
      <c r="C1559" s="317" t="s">
        <v>650</v>
      </c>
      <c r="D1559" s="317" t="s">
        <v>651</v>
      </c>
    </row>
    <row r="1560" spans="1:4" x14ac:dyDescent="0.3">
      <c r="A1560" s="317" t="s">
        <v>977</v>
      </c>
      <c r="B1560" s="375" t="s">
        <v>978</v>
      </c>
      <c r="C1560" s="317" t="s">
        <v>705</v>
      </c>
      <c r="D1560" s="317" t="s">
        <v>706</v>
      </c>
    </row>
    <row r="1561" spans="1:4" x14ac:dyDescent="0.3">
      <c r="A1561" s="317" t="s">
        <v>977</v>
      </c>
      <c r="B1561" s="375" t="s">
        <v>978</v>
      </c>
      <c r="C1561" s="317" t="s">
        <v>652</v>
      </c>
      <c r="D1561" s="317" t="s">
        <v>653</v>
      </c>
    </row>
    <row r="1562" spans="1:4" x14ac:dyDescent="0.3">
      <c r="A1562" s="317" t="s">
        <v>977</v>
      </c>
      <c r="B1562" s="375" t="s">
        <v>978</v>
      </c>
      <c r="C1562" s="317" t="s">
        <v>675</v>
      </c>
      <c r="D1562" s="317" t="s">
        <v>676</v>
      </c>
    </row>
    <row r="1563" spans="1:4" x14ac:dyDescent="0.3">
      <c r="A1563" s="317" t="s">
        <v>977</v>
      </c>
      <c r="B1563" s="375" t="s">
        <v>978</v>
      </c>
      <c r="C1563" s="317" t="s">
        <v>654</v>
      </c>
      <c r="D1563" s="317" t="s">
        <v>655</v>
      </c>
    </row>
    <row r="1564" spans="1:4" x14ac:dyDescent="0.3">
      <c r="A1564" s="317" t="s">
        <v>977</v>
      </c>
      <c r="B1564" s="375" t="s">
        <v>978</v>
      </c>
      <c r="C1564" s="317" t="s">
        <v>677</v>
      </c>
      <c r="D1564" s="317" t="s">
        <v>678</v>
      </c>
    </row>
    <row r="1565" spans="1:4" x14ac:dyDescent="0.3">
      <c r="A1565" s="317" t="s">
        <v>977</v>
      </c>
      <c r="B1565" s="375" t="s">
        <v>978</v>
      </c>
      <c r="C1565" s="317" t="s">
        <v>679</v>
      </c>
      <c r="D1565" s="317" t="s">
        <v>680</v>
      </c>
    </row>
    <row r="1566" spans="1:4" x14ac:dyDescent="0.3">
      <c r="A1566" s="317" t="s">
        <v>977</v>
      </c>
      <c r="B1566" s="375" t="s">
        <v>978</v>
      </c>
      <c r="C1566" s="317" t="s">
        <v>660</v>
      </c>
      <c r="D1566" s="317" t="s">
        <v>661</v>
      </c>
    </row>
    <row r="1567" spans="1:4" x14ac:dyDescent="0.3">
      <c r="A1567" s="317" t="s">
        <v>977</v>
      </c>
      <c r="B1567" s="375" t="s">
        <v>978</v>
      </c>
      <c r="C1567" s="317" t="s">
        <v>709</v>
      </c>
      <c r="D1567" s="317" t="s">
        <v>710</v>
      </c>
    </row>
    <row r="1568" spans="1:4" x14ac:dyDescent="0.3">
      <c r="A1568" s="317" t="s">
        <v>977</v>
      </c>
      <c r="B1568" s="375" t="s">
        <v>978</v>
      </c>
      <c r="C1568" s="317" t="s">
        <v>683</v>
      </c>
      <c r="D1568" s="317" t="s">
        <v>684</v>
      </c>
    </row>
    <row r="1569" spans="1:4" x14ac:dyDescent="0.3">
      <c r="A1569" s="317" t="s">
        <v>977</v>
      </c>
      <c r="B1569" s="375" t="s">
        <v>978</v>
      </c>
      <c r="C1569" s="317" t="s">
        <v>711</v>
      </c>
      <c r="D1569" s="317" t="s">
        <v>712</v>
      </c>
    </row>
    <row r="1570" spans="1:4" x14ac:dyDescent="0.3">
      <c r="A1570" s="317" t="s">
        <v>977</v>
      </c>
      <c r="B1570" s="375" t="s">
        <v>978</v>
      </c>
      <c r="C1570" s="317" t="s">
        <v>721</v>
      </c>
      <c r="D1570" s="317" t="s">
        <v>722</v>
      </c>
    </row>
    <row r="1571" spans="1:4" x14ac:dyDescent="0.3">
      <c r="A1571" s="317" t="s">
        <v>977</v>
      </c>
      <c r="B1571" s="375" t="s">
        <v>978</v>
      </c>
      <c r="C1571" s="317" t="s">
        <v>662</v>
      </c>
      <c r="D1571" s="317" t="s">
        <v>397</v>
      </c>
    </row>
    <row r="1572" spans="1:4" x14ac:dyDescent="0.3">
      <c r="A1572" s="317" t="s">
        <v>977</v>
      </c>
      <c r="B1572" s="375" t="s">
        <v>978</v>
      </c>
      <c r="C1572" s="317" t="s">
        <v>663</v>
      </c>
      <c r="D1572" s="317" t="s">
        <v>664</v>
      </c>
    </row>
    <row r="1573" spans="1:4" x14ac:dyDescent="0.3">
      <c r="A1573" s="317" t="s">
        <v>977</v>
      </c>
      <c r="B1573" s="375" t="s">
        <v>978</v>
      </c>
      <c r="C1573" s="317" t="s">
        <v>665</v>
      </c>
      <c r="D1573" s="317" t="s">
        <v>666</v>
      </c>
    </row>
    <row r="1574" spans="1:4" x14ac:dyDescent="0.3">
      <c r="A1574" s="317" t="s">
        <v>979</v>
      </c>
      <c r="B1574" s="375" t="s">
        <v>980</v>
      </c>
      <c r="C1574" s="317" t="s">
        <v>669</v>
      </c>
      <c r="D1574" s="317" t="s">
        <v>670</v>
      </c>
    </row>
    <row r="1575" spans="1:4" x14ac:dyDescent="0.3">
      <c r="A1575" s="317" t="s">
        <v>979</v>
      </c>
      <c r="B1575" s="375" t="s">
        <v>980</v>
      </c>
      <c r="C1575" s="317" t="s">
        <v>644</v>
      </c>
      <c r="D1575" s="317" t="s">
        <v>645</v>
      </c>
    </row>
    <row r="1576" spans="1:4" x14ac:dyDescent="0.3">
      <c r="A1576" s="317" t="s">
        <v>979</v>
      </c>
      <c r="B1576" s="375" t="s">
        <v>980</v>
      </c>
      <c r="C1576" s="317" t="s">
        <v>695</v>
      </c>
      <c r="D1576" s="317" t="s">
        <v>696</v>
      </c>
    </row>
    <row r="1577" spans="1:4" x14ac:dyDescent="0.3">
      <c r="A1577" s="317" t="s">
        <v>979</v>
      </c>
      <c r="B1577" s="375" t="s">
        <v>980</v>
      </c>
      <c r="C1577" s="317" t="s">
        <v>697</v>
      </c>
      <c r="D1577" s="317" t="s">
        <v>698</v>
      </c>
    </row>
    <row r="1578" spans="1:4" x14ac:dyDescent="0.3">
      <c r="A1578" s="317" t="s">
        <v>979</v>
      </c>
      <c r="B1578" s="375" t="s">
        <v>980</v>
      </c>
      <c r="C1578" s="317" t="s">
        <v>663</v>
      </c>
      <c r="D1578" s="317" t="s">
        <v>664</v>
      </c>
    </row>
    <row r="1579" spans="1:4" x14ac:dyDescent="0.3">
      <c r="A1579" s="317" t="s">
        <v>979</v>
      </c>
      <c r="B1579" s="375" t="s">
        <v>980</v>
      </c>
      <c r="C1579" s="317" t="s">
        <v>665</v>
      </c>
      <c r="D1579" s="317" t="s">
        <v>666</v>
      </c>
    </row>
    <row r="1580" spans="1:4" x14ac:dyDescent="0.3">
      <c r="A1580" s="317" t="s">
        <v>981</v>
      </c>
      <c r="B1580" s="375" t="s">
        <v>982</v>
      </c>
      <c r="C1580" s="317" t="s">
        <v>644</v>
      </c>
      <c r="D1580" s="317" t="s">
        <v>645</v>
      </c>
    </row>
    <row r="1581" spans="1:4" x14ac:dyDescent="0.3">
      <c r="A1581" s="317" t="s">
        <v>981</v>
      </c>
      <c r="B1581" s="375" t="s">
        <v>982</v>
      </c>
      <c r="C1581" s="317" t="s">
        <v>648</v>
      </c>
      <c r="D1581" s="317" t="s">
        <v>649</v>
      </c>
    </row>
    <row r="1582" spans="1:4" x14ac:dyDescent="0.3">
      <c r="A1582" s="317" t="s">
        <v>981</v>
      </c>
      <c r="B1582" s="375" t="s">
        <v>982</v>
      </c>
      <c r="C1582" s="317" t="s">
        <v>671</v>
      </c>
      <c r="D1582" s="317" t="s">
        <v>672</v>
      </c>
    </row>
    <row r="1583" spans="1:4" x14ac:dyDescent="0.3">
      <c r="A1583" s="317" t="s">
        <v>981</v>
      </c>
      <c r="B1583" s="375" t="s">
        <v>982</v>
      </c>
      <c r="C1583" s="317" t="s">
        <v>675</v>
      </c>
      <c r="D1583" s="317" t="s">
        <v>676</v>
      </c>
    </row>
    <row r="1584" spans="1:4" x14ac:dyDescent="0.3">
      <c r="A1584" s="317" t="s">
        <v>981</v>
      </c>
      <c r="B1584" s="375" t="s">
        <v>982</v>
      </c>
      <c r="C1584" s="317" t="s">
        <v>654</v>
      </c>
      <c r="D1584" s="317" t="s">
        <v>655</v>
      </c>
    </row>
    <row r="1585" spans="1:4" x14ac:dyDescent="0.3">
      <c r="A1585" s="317" t="s">
        <v>981</v>
      </c>
      <c r="B1585" s="375" t="s">
        <v>982</v>
      </c>
      <c r="C1585" s="317" t="s">
        <v>660</v>
      </c>
      <c r="D1585" s="317" t="s">
        <v>661</v>
      </c>
    </row>
    <row r="1586" spans="1:4" x14ac:dyDescent="0.3">
      <c r="A1586" s="317" t="s">
        <v>981</v>
      </c>
      <c r="B1586" s="375" t="s">
        <v>982</v>
      </c>
      <c r="C1586" s="317" t="s">
        <v>683</v>
      </c>
      <c r="D1586" s="317" t="s">
        <v>684</v>
      </c>
    </row>
    <row r="1587" spans="1:4" x14ac:dyDescent="0.3">
      <c r="A1587" s="317" t="s">
        <v>981</v>
      </c>
      <c r="B1587" s="375" t="s">
        <v>982</v>
      </c>
      <c r="C1587" s="317" t="s">
        <v>721</v>
      </c>
      <c r="D1587" s="317" t="s">
        <v>722</v>
      </c>
    </row>
    <row r="1588" spans="1:4" x14ac:dyDescent="0.3">
      <c r="A1588" s="317" t="s">
        <v>981</v>
      </c>
      <c r="B1588" s="375" t="s">
        <v>982</v>
      </c>
      <c r="C1588" s="317" t="s">
        <v>663</v>
      </c>
      <c r="D1588" s="317" t="s">
        <v>664</v>
      </c>
    </row>
    <row r="1589" spans="1:4" x14ac:dyDescent="0.3">
      <c r="A1589" s="317" t="s">
        <v>981</v>
      </c>
      <c r="B1589" s="375" t="s">
        <v>982</v>
      </c>
      <c r="C1589" s="317" t="s">
        <v>665</v>
      </c>
      <c r="D1589" s="317" t="s">
        <v>666</v>
      </c>
    </row>
    <row r="1590" spans="1:4" x14ac:dyDescent="0.3">
      <c r="A1590" s="317" t="s">
        <v>983</v>
      </c>
      <c r="B1590" s="375" t="s">
        <v>984</v>
      </c>
      <c r="C1590" s="317" t="s">
        <v>669</v>
      </c>
      <c r="D1590" s="317" t="s">
        <v>670</v>
      </c>
    </row>
    <row r="1591" spans="1:4" x14ac:dyDescent="0.3">
      <c r="A1591" s="317" t="s">
        <v>983</v>
      </c>
      <c r="B1591" s="375" t="s">
        <v>984</v>
      </c>
      <c r="C1591" s="317" t="s">
        <v>644</v>
      </c>
      <c r="D1591" s="317" t="s">
        <v>645</v>
      </c>
    </row>
    <row r="1592" spans="1:4" x14ac:dyDescent="0.3">
      <c r="A1592" s="317" t="s">
        <v>983</v>
      </c>
      <c r="B1592" s="375" t="s">
        <v>984</v>
      </c>
      <c r="C1592" s="317" t="s">
        <v>695</v>
      </c>
      <c r="D1592" s="317" t="s">
        <v>696</v>
      </c>
    </row>
    <row r="1593" spans="1:4" x14ac:dyDescent="0.3">
      <c r="A1593" s="317" t="s">
        <v>983</v>
      </c>
      <c r="B1593" s="375" t="s">
        <v>984</v>
      </c>
      <c r="C1593" s="317" t="s">
        <v>697</v>
      </c>
      <c r="D1593" s="317" t="s">
        <v>698</v>
      </c>
    </row>
    <row r="1594" spans="1:4" x14ac:dyDescent="0.3">
      <c r="A1594" s="317" t="s">
        <v>983</v>
      </c>
      <c r="B1594" s="375" t="s">
        <v>984</v>
      </c>
      <c r="C1594" s="317" t="s">
        <v>663</v>
      </c>
      <c r="D1594" s="317" t="s">
        <v>664</v>
      </c>
    </row>
    <row r="1595" spans="1:4" x14ac:dyDescent="0.3">
      <c r="A1595" s="317" t="s">
        <v>983</v>
      </c>
      <c r="B1595" s="375" t="s">
        <v>984</v>
      </c>
      <c r="C1595" s="317" t="s">
        <v>665</v>
      </c>
      <c r="D1595" s="317" t="s">
        <v>666</v>
      </c>
    </row>
    <row r="1596" spans="1:4" x14ac:dyDescent="0.3">
      <c r="A1596" s="317" t="s">
        <v>985</v>
      </c>
      <c r="B1596" s="375" t="s">
        <v>986</v>
      </c>
      <c r="C1596" s="317" t="s">
        <v>701</v>
      </c>
      <c r="D1596" t="s">
        <v>702</v>
      </c>
    </row>
    <row r="1597" spans="1:4" x14ac:dyDescent="0.3">
      <c r="A1597" s="317" t="s">
        <v>985</v>
      </c>
      <c r="B1597" s="375" t="s">
        <v>986</v>
      </c>
      <c r="C1597" s="317" t="s">
        <v>671</v>
      </c>
      <c r="D1597" s="317" t="s">
        <v>672</v>
      </c>
    </row>
    <row r="1598" spans="1:4" x14ac:dyDescent="0.3">
      <c r="A1598" s="317" t="s">
        <v>985</v>
      </c>
      <c r="B1598" s="375" t="s">
        <v>986</v>
      </c>
      <c r="C1598" s="317" t="s">
        <v>756</v>
      </c>
      <c r="D1598" s="317" t="s">
        <v>757</v>
      </c>
    </row>
    <row r="1599" spans="1:4" x14ac:dyDescent="0.3">
      <c r="A1599" s="317" t="s">
        <v>985</v>
      </c>
      <c r="B1599" s="375" t="s">
        <v>986</v>
      </c>
      <c r="C1599" s="317" t="s">
        <v>656</v>
      </c>
      <c r="D1599" s="317" t="s">
        <v>657</v>
      </c>
    </row>
    <row r="1600" spans="1:4" x14ac:dyDescent="0.3">
      <c r="A1600" s="317" t="s">
        <v>985</v>
      </c>
      <c r="B1600" s="375" t="s">
        <v>986</v>
      </c>
      <c r="C1600" s="317" t="s">
        <v>677</v>
      </c>
      <c r="D1600" s="317" t="s">
        <v>678</v>
      </c>
    </row>
    <row r="1601" spans="1:4" x14ac:dyDescent="0.3">
      <c r="A1601" s="317" t="s">
        <v>985</v>
      </c>
      <c r="B1601" s="375" t="s">
        <v>986</v>
      </c>
      <c r="C1601" s="317" t="s">
        <v>658</v>
      </c>
      <c r="D1601" s="317" t="s">
        <v>659</v>
      </c>
    </row>
    <row r="1602" spans="1:4" x14ac:dyDescent="0.3">
      <c r="A1602" s="317" t="s">
        <v>985</v>
      </c>
      <c r="B1602" s="375" t="s">
        <v>986</v>
      </c>
      <c r="C1602" s="317" t="s">
        <v>660</v>
      </c>
      <c r="D1602" s="317" t="s">
        <v>661</v>
      </c>
    </row>
    <row r="1603" spans="1:4" x14ac:dyDescent="0.3">
      <c r="A1603" s="317" t="s">
        <v>985</v>
      </c>
      <c r="B1603" s="375" t="s">
        <v>986</v>
      </c>
      <c r="C1603" s="317" t="s">
        <v>663</v>
      </c>
      <c r="D1603" s="317" t="s">
        <v>664</v>
      </c>
    </row>
    <row r="1604" spans="1:4" x14ac:dyDescent="0.3">
      <c r="A1604" s="317" t="s">
        <v>985</v>
      </c>
      <c r="B1604" s="375" t="s">
        <v>986</v>
      </c>
      <c r="C1604" s="317" t="s">
        <v>665</v>
      </c>
      <c r="D1604" s="317" t="s">
        <v>666</v>
      </c>
    </row>
    <row r="1605" spans="1:4" x14ac:dyDescent="0.3">
      <c r="A1605" s="317" t="s">
        <v>987</v>
      </c>
      <c r="B1605" s="375" t="s">
        <v>988</v>
      </c>
      <c r="C1605" s="317" t="s">
        <v>654</v>
      </c>
      <c r="D1605" s="317" t="s">
        <v>655</v>
      </c>
    </row>
    <row r="1606" spans="1:4" x14ac:dyDescent="0.3">
      <c r="A1606" s="317" t="s">
        <v>987</v>
      </c>
      <c r="B1606" s="375" t="s">
        <v>988</v>
      </c>
      <c r="C1606" s="317" t="s">
        <v>662</v>
      </c>
      <c r="D1606" s="317" t="s">
        <v>397</v>
      </c>
    </row>
    <row r="1607" spans="1:4" x14ac:dyDescent="0.3">
      <c r="A1607" s="317" t="s">
        <v>987</v>
      </c>
      <c r="B1607" s="374" t="s">
        <v>988</v>
      </c>
      <c r="C1607" s="317" t="s">
        <v>663</v>
      </c>
      <c r="D1607" s="317" t="s">
        <v>664</v>
      </c>
    </row>
    <row r="1608" spans="1:4" x14ac:dyDescent="0.3">
      <c r="A1608" s="317" t="s">
        <v>987</v>
      </c>
      <c r="B1608" s="374" t="s">
        <v>988</v>
      </c>
      <c r="C1608" s="317" t="s">
        <v>665</v>
      </c>
      <c r="D1608" s="317" t="s">
        <v>666</v>
      </c>
    </row>
    <row r="1609" spans="1:4" x14ac:dyDescent="0.3">
      <c r="A1609" s="317" t="s">
        <v>989</v>
      </c>
      <c r="B1609" s="374" t="s">
        <v>990</v>
      </c>
      <c r="C1609" s="317" t="s">
        <v>646</v>
      </c>
      <c r="D1609" s="317" t="s">
        <v>647</v>
      </c>
    </row>
    <row r="1610" spans="1:4" x14ac:dyDescent="0.3">
      <c r="A1610" s="317" t="s">
        <v>989</v>
      </c>
      <c r="B1610" s="374" t="s">
        <v>990</v>
      </c>
      <c r="C1610" s="317" t="s">
        <v>695</v>
      </c>
      <c r="D1610" s="317" t="s">
        <v>696</v>
      </c>
    </row>
    <row r="1611" spans="1:4" x14ac:dyDescent="0.3">
      <c r="A1611" s="317" t="s">
        <v>989</v>
      </c>
      <c r="B1611" s="374" t="s">
        <v>990</v>
      </c>
      <c r="C1611" s="317" t="s">
        <v>794</v>
      </c>
      <c r="D1611" t="s">
        <v>795</v>
      </c>
    </row>
    <row r="1612" spans="1:4" x14ac:dyDescent="0.3">
      <c r="A1612" s="317" t="s">
        <v>989</v>
      </c>
      <c r="B1612" s="374" t="s">
        <v>990</v>
      </c>
      <c r="C1612" s="317" t="s">
        <v>774</v>
      </c>
      <c r="D1612" t="s">
        <v>775</v>
      </c>
    </row>
    <row r="1613" spans="1:4" x14ac:dyDescent="0.3">
      <c r="A1613" s="317" t="s">
        <v>989</v>
      </c>
      <c r="B1613" s="374" t="s">
        <v>990</v>
      </c>
      <c r="C1613" s="317" t="s">
        <v>671</v>
      </c>
      <c r="D1613" s="317" t="s">
        <v>672</v>
      </c>
    </row>
    <row r="1614" spans="1:4" x14ac:dyDescent="0.3">
      <c r="A1614" s="317" t="s">
        <v>989</v>
      </c>
      <c r="B1614" s="374" t="s">
        <v>990</v>
      </c>
      <c r="C1614" s="317" t="s">
        <v>679</v>
      </c>
      <c r="D1614" s="317" t="s">
        <v>680</v>
      </c>
    </row>
    <row r="1615" spans="1:4" x14ac:dyDescent="0.3">
      <c r="A1615" s="317" t="s">
        <v>989</v>
      </c>
      <c r="B1615" s="374" t="s">
        <v>990</v>
      </c>
      <c r="C1615" s="317" t="s">
        <v>660</v>
      </c>
      <c r="D1615" s="317" t="s">
        <v>661</v>
      </c>
    </row>
    <row r="1616" spans="1:4" x14ac:dyDescent="0.3">
      <c r="A1616" s="317" t="s">
        <v>989</v>
      </c>
      <c r="B1616" s="374" t="s">
        <v>990</v>
      </c>
      <c r="C1616" s="317" t="s">
        <v>721</v>
      </c>
      <c r="D1616" s="317" t="s">
        <v>722</v>
      </c>
    </row>
    <row r="1617" spans="1:4" x14ac:dyDescent="0.3">
      <c r="A1617" s="317" t="s">
        <v>989</v>
      </c>
      <c r="B1617" s="375" t="s">
        <v>990</v>
      </c>
      <c r="C1617" s="317" t="s">
        <v>663</v>
      </c>
      <c r="D1617" s="317" t="s">
        <v>664</v>
      </c>
    </row>
    <row r="1618" spans="1:4" x14ac:dyDescent="0.3">
      <c r="A1618" s="317" t="s">
        <v>989</v>
      </c>
      <c r="B1618" s="375" t="s">
        <v>990</v>
      </c>
      <c r="C1618" s="317" t="s">
        <v>665</v>
      </c>
      <c r="D1618" s="317" t="s">
        <v>666</v>
      </c>
    </row>
    <row r="1619" spans="1:4" x14ac:dyDescent="0.3">
      <c r="A1619" s="317" t="s">
        <v>991</v>
      </c>
      <c r="B1619" s="375" t="s">
        <v>992</v>
      </c>
      <c r="C1619" s="317" t="s">
        <v>644</v>
      </c>
      <c r="D1619" s="317" t="s">
        <v>645</v>
      </c>
    </row>
    <row r="1620" spans="1:4" x14ac:dyDescent="0.3">
      <c r="A1620" s="317" t="s">
        <v>991</v>
      </c>
      <c r="B1620" s="375" t="s">
        <v>992</v>
      </c>
      <c r="C1620" s="317" t="s">
        <v>650</v>
      </c>
      <c r="D1620" s="317" t="s">
        <v>651</v>
      </c>
    </row>
    <row r="1621" spans="1:4" x14ac:dyDescent="0.3">
      <c r="A1621" s="317" t="s">
        <v>991</v>
      </c>
      <c r="B1621" s="375" t="s">
        <v>992</v>
      </c>
      <c r="C1621" s="317" t="s">
        <v>729</v>
      </c>
      <c r="D1621" s="317" t="s">
        <v>730</v>
      </c>
    </row>
    <row r="1622" spans="1:4" x14ac:dyDescent="0.3">
      <c r="A1622" s="317" t="s">
        <v>991</v>
      </c>
      <c r="B1622" s="375" t="s">
        <v>992</v>
      </c>
      <c r="C1622" s="317" t="s">
        <v>705</v>
      </c>
      <c r="D1622" s="317" t="s">
        <v>706</v>
      </c>
    </row>
    <row r="1623" spans="1:4" x14ac:dyDescent="0.3">
      <c r="A1623" s="317" t="s">
        <v>991</v>
      </c>
      <c r="B1623" s="375" t="s">
        <v>992</v>
      </c>
      <c r="C1623" s="317" t="s">
        <v>654</v>
      </c>
      <c r="D1623" s="317" t="s">
        <v>655</v>
      </c>
    </row>
    <row r="1624" spans="1:4" x14ac:dyDescent="0.3">
      <c r="A1624" s="317" t="s">
        <v>991</v>
      </c>
      <c r="B1624" s="375" t="s">
        <v>992</v>
      </c>
      <c r="C1624" s="317" t="s">
        <v>677</v>
      </c>
      <c r="D1624" s="317" t="s">
        <v>678</v>
      </c>
    </row>
    <row r="1625" spans="1:4" x14ac:dyDescent="0.3">
      <c r="A1625" s="317" t="s">
        <v>991</v>
      </c>
      <c r="B1625" s="375" t="s">
        <v>992</v>
      </c>
      <c r="C1625" s="317" t="s">
        <v>658</v>
      </c>
      <c r="D1625" s="317" t="s">
        <v>659</v>
      </c>
    </row>
    <row r="1626" spans="1:4" x14ac:dyDescent="0.3">
      <c r="A1626" s="317" t="s">
        <v>991</v>
      </c>
      <c r="B1626" s="375" t="s">
        <v>992</v>
      </c>
      <c r="C1626" s="317" t="s">
        <v>660</v>
      </c>
      <c r="D1626" s="317" t="s">
        <v>661</v>
      </c>
    </row>
    <row r="1627" spans="1:4" x14ac:dyDescent="0.3">
      <c r="A1627" s="317" t="s">
        <v>991</v>
      </c>
      <c r="B1627" s="375" t="s">
        <v>992</v>
      </c>
      <c r="C1627" s="317" t="s">
        <v>709</v>
      </c>
      <c r="D1627" s="317" t="s">
        <v>710</v>
      </c>
    </row>
    <row r="1628" spans="1:4" x14ac:dyDescent="0.3">
      <c r="A1628" s="317" t="s">
        <v>991</v>
      </c>
      <c r="B1628" s="375" t="s">
        <v>992</v>
      </c>
      <c r="C1628" s="317" t="s">
        <v>683</v>
      </c>
      <c r="D1628" s="317" t="s">
        <v>684</v>
      </c>
    </row>
    <row r="1629" spans="1:4" x14ac:dyDescent="0.3">
      <c r="A1629" s="317" t="s">
        <v>991</v>
      </c>
      <c r="B1629" s="375" t="s">
        <v>992</v>
      </c>
      <c r="C1629" s="317" t="s">
        <v>715</v>
      </c>
      <c r="D1629" s="317" t="s">
        <v>716</v>
      </c>
    </row>
    <row r="1630" spans="1:4" x14ac:dyDescent="0.3">
      <c r="A1630" s="317" t="s">
        <v>991</v>
      </c>
      <c r="B1630" s="375" t="s">
        <v>992</v>
      </c>
      <c r="C1630" s="317" t="s">
        <v>717</v>
      </c>
      <c r="D1630" t="s">
        <v>718</v>
      </c>
    </row>
    <row r="1631" spans="1:4" x14ac:dyDescent="0.3">
      <c r="A1631" s="317" t="s">
        <v>991</v>
      </c>
      <c r="B1631" s="375" t="s">
        <v>992</v>
      </c>
      <c r="C1631" s="317" t="s">
        <v>721</v>
      </c>
      <c r="D1631" s="317" t="s">
        <v>722</v>
      </c>
    </row>
    <row r="1632" spans="1:4" x14ac:dyDescent="0.3">
      <c r="A1632" s="317" t="s">
        <v>991</v>
      </c>
      <c r="B1632" s="375" t="s">
        <v>992</v>
      </c>
      <c r="C1632" s="317" t="s">
        <v>662</v>
      </c>
      <c r="D1632" s="317" t="s">
        <v>397</v>
      </c>
    </row>
    <row r="1633" spans="1:4" x14ac:dyDescent="0.3">
      <c r="A1633" s="317" t="s">
        <v>991</v>
      </c>
      <c r="B1633" s="375" t="s">
        <v>992</v>
      </c>
      <c r="C1633" s="317" t="s">
        <v>663</v>
      </c>
      <c r="D1633" s="317" t="s">
        <v>664</v>
      </c>
    </row>
    <row r="1634" spans="1:4" x14ac:dyDescent="0.3">
      <c r="A1634" s="317" t="s">
        <v>991</v>
      </c>
      <c r="B1634" s="375" t="s">
        <v>992</v>
      </c>
      <c r="C1634" s="317" t="s">
        <v>665</v>
      </c>
      <c r="D1634" s="317" t="s">
        <v>666</v>
      </c>
    </row>
    <row r="1635" spans="1:4" x14ac:dyDescent="0.3">
      <c r="A1635" s="317" t="s">
        <v>993</v>
      </c>
      <c r="B1635" s="375" t="s">
        <v>994</v>
      </c>
      <c r="C1635" s="317" t="s">
        <v>648</v>
      </c>
      <c r="D1635" s="317" t="s">
        <v>649</v>
      </c>
    </row>
    <row r="1636" spans="1:4" x14ac:dyDescent="0.3">
      <c r="A1636" s="317" t="s">
        <v>993</v>
      </c>
      <c r="B1636" s="375" t="s">
        <v>994</v>
      </c>
      <c r="C1636" s="317" t="s">
        <v>663</v>
      </c>
      <c r="D1636" s="317" t="s">
        <v>664</v>
      </c>
    </row>
    <row r="1637" spans="1:4" x14ac:dyDescent="0.3">
      <c r="A1637" s="317" t="s">
        <v>993</v>
      </c>
      <c r="B1637" s="375" t="s">
        <v>994</v>
      </c>
      <c r="C1637" s="317" t="s">
        <v>665</v>
      </c>
      <c r="D1637" s="317" t="s">
        <v>666</v>
      </c>
    </row>
    <row r="1638" spans="1:4" x14ac:dyDescent="0.3">
      <c r="A1638" s="317" t="s">
        <v>995</v>
      </c>
      <c r="B1638" s="375" t="s">
        <v>996</v>
      </c>
      <c r="C1638" s="317" t="s">
        <v>689</v>
      </c>
      <c r="D1638" s="317" t="s">
        <v>690</v>
      </c>
    </row>
    <row r="1639" spans="1:4" x14ac:dyDescent="0.3">
      <c r="A1639" s="317" t="s">
        <v>995</v>
      </c>
      <c r="B1639" s="375" t="s">
        <v>996</v>
      </c>
      <c r="C1639" s="317" t="s">
        <v>766</v>
      </c>
      <c r="D1639" s="317" t="s">
        <v>767</v>
      </c>
    </row>
    <row r="1640" spans="1:4" x14ac:dyDescent="0.3">
      <c r="A1640" s="317" t="s">
        <v>995</v>
      </c>
      <c r="B1640" s="375" t="s">
        <v>996</v>
      </c>
      <c r="C1640" s="317" t="s">
        <v>644</v>
      </c>
      <c r="D1640" s="317" t="s">
        <v>645</v>
      </c>
    </row>
    <row r="1641" spans="1:4" x14ac:dyDescent="0.3">
      <c r="A1641" s="317" t="s">
        <v>995</v>
      </c>
      <c r="B1641" s="375" t="s">
        <v>996</v>
      </c>
      <c r="C1641" s="317" t="s">
        <v>646</v>
      </c>
      <c r="D1641" s="317" t="s">
        <v>647</v>
      </c>
    </row>
    <row r="1642" spans="1:4" x14ac:dyDescent="0.3">
      <c r="A1642" s="317" t="s">
        <v>995</v>
      </c>
      <c r="B1642" s="375" t="s">
        <v>996</v>
      </c>
      <c r="C1642" s="317" t="s">
        <v>691</v>
      </c>
      <c r="D1642" s="317" t="s">
        <v>692</v>
      </c>
    </row>
    <row r="1643" spans="1:4" x14ac:dyDescent="0.3">
      <c r="A1643" s="317" t="s">
        <v>995</v>
      </c>
      <c r="B1643" s="375" t="s">
        <v>996</v>
      </c>
      <c r="C1643" s="317" t="s">
        <v>695</v>
      </c>
      <c r="D1643" s="317" t="s">
        <v>696</v>
      </c>
    </row>
    <row r="1644" spans="1:4" x14ac:dyDescent="0.3">
      <c r="A1644" s="317" t="s">
        <v>995</v>
      </c>
      <c r="B1644" s="375" t="s">
        <v>996</v>
      </c>
      <c r="C1644" s="317" t="s">
        <v>648</v>
      </c>
      <c r="D1644" s="317" t="s">
        <v>649</v>
      </c>
    </row>
    <row r="1645" spans="1:4" x14ac:dyDescent="0.3">
      <c r="A1645" s="317" t="s">
        <v>995</v>
      </c>
      <c r="B1645" s="375" t="s">
        <v>996</v>
      </c>
      <c r="C1645" s="317" t="s">
        <v>697</v>
      </c>
      <c r="D1645" s="317" t="s">
        <v>698</v>
      </c>
    </row>
    <row r="1646" spans="1:4" x14ac:dyDescent="0.3">
      <c r="A1646" s="317" t="s">
        <v>995</v>
      </c>
      <c r="B1646" s="375" t="s">
        <v>996</v>
      </c>
      <c r="C1646" s="317" t="s">
        <v>650</v>
      </c>
      <c r="D1646" s="317" t="s">
        <v>651</v>
      </c>
    </row>
    <row r="1647" spans="1:4" x14ac:dyDescent="0.3">
      <c r="A1647" s="317" t="s">
        <v>995</v>
      </c>
      <c r="B1647" s="375" t="s">
        <v>996</v>
      </c>
      <c r="C1647" s="317" t="s">
        <v>729</v>
      </c>
      <c r="D1647" s="317" t="s">
        <v>730</v>
      </c>
    </row>
    <row r="1648" spans="1:4" x14ac:dyDescent="0.3">
      <c r="A1648" s="317" t="s">
        <v>995</v>
      </c>
      <c r="B1648" s="375" t="s">
        <v>996</v>
      </c>
      <c r="C1648" s="317" t="s">
        <v>675</v>
      </c>
      <c r="D1648" s="317" t="s">
        <v>676</v>
      </c>
    </row>
    <row r="1649" spans="1:4" x14ac:dyDescent="0.3">
      <c r="A1649" s="317" t="s">
        <v>995</v>
      </c>
      <c r="B1649" s="375" t="s">
        <v>996</v>
      </c>
      <c r="C1649" s="317" t="s">
        <v>654</v>
      </c>
      <c r="D1649" s="317" t="s">
        <v>655</v>
      </c>
    </row>
    <row r="1650" spans="1:4" x14ac:dyDescent="0.3">
      <c r="A1650" s="317" t="s">
        <v>995</v>
      </c>
      <c r="B1650" s="375" t="s">
        <v>996</v>
      </c>
      <c r="C1650" s="317" t="s">
        <v>658</v>
      </c>
      <c r="D1650" s="317" t="s">
        <v>659</v>
      </c>
    </row>
    <row r="1651" spans="1:4" x14ac:dyDescent="0.3">
      <c r="A1651" s="317" t="s">
        <v>995</v>
      </c>
      <c r="B1651" s="375" t="s">
        <v>996</v>
      </c>
      <c r="C1651" s="317" t="s">
        <v>660</v>
      </c>
      <c r="D1651" s="317" t="s">
        <v>661</v>
      </c>
    </row>
    <row r="1652" spans="1:4" x14ac:dyDescent="0.3">
      <c r="A1652" s="317" t="s">
        <v>995</v>
      </c>
      <c r="B1652" s="375" t="s">
        <v>996</v>
      </c>
      <c r="C1652" s="317" t="s">
        <v>683</v>
      </c>
      <c r="D1652" s="317" t="s">
        <v>684</v>
      </c>
    </row>
    <row r="1653" spans="1:4" x14ac:dyDescent="0.3">
      <c r="A1653" s="317" t="s">
        <v>995</v>
      </c>
      <c r="B1653" s="375" t="s">
        <v>996</v>
      </c>
      <c r="C1653" s="317" t="s">
        <v>721</v>
      </c>
      <c r="D1653" s="317" t="s">
        <v>722</v>
      </c>
    </row>
    <row r="1654" spans="1:4" x14ac:dyDescent="0.3">
      <c r="A1654" s="317" t="s">
        <v>995</v>
      </c>
      <c r="B1654" s="375" t="s">
        <v>996</v>
      </c>
      <c r="C1654" s="317" t="s">
        <v>662</v>
      </c>
      <c r="D1654" s="317" t="s">
        <v>397</v>
      </c>
    </row>
    <row r="1655" spans="1:4" x14ac:dyDescent="0.3">
      <c r="A1655" s="317" t="s">
        <v>995</v>
      </c>
      <c r="B1655" s="375" t="s">
        <v>996</v>
      </c>
      <c r="C1655" s="317" t="s">
        <v>663</v>
      </c>
      <c r="D1655" s="317" t="s">
        <v>664</v>
      </c>
    </row>
    <row r="1656" spans="1:4" x14ac:dyDescent="0.3">
      <c r="A1656" s="317" t="s">
        <v>995</v>
      </c>
      <c r="B1656" s="375" t="s">
        <v>996</v>
      </c>
      <c r="C1656" s="317" t="s">
        <v>665</v>
      </c>
      <c r="D1656" s="317" t="s">
        <v>666</v>
      </c>
    </row>
    <row r="1657" spans="1:4" x14ac:dyDescent="0.3">
      <c r="A1657" s="317" t="s">
        <v>997</v>
      </c>
      <c r="B1657" s="375" t="s">
        <v>998</v>
      </c>
      <c r="C1657" s="317" t="s">
        <v>675</v>
      </c>
      <c r="D1657" s="317" t="s">
        <v>676</v>
      </c>
    </row>
    <row r="1658" spans="1:4" x14ac:dyDescent="0.3">
      <c r="A1658" s="317" t="s">
        <v>997</v>
      </c>
      <c r="B1658" s="375" t="s">
        <v>998</v>
      </c>
      <c r="C1658" s="317" t="s">
        <v>721</v>
      </c>
      <c r="D1658" s="317" t="s">
        <v>722</v>
      </c>
    </row>
    <row r="1659" spans="1:4" x14ac:dyDescent="0.3">
      <c r="A1659" s="317" t="s">
        <v>997</v>
      </c>
      <c r="B1659" s="375" t="s">
        <v>998</v>
      </c>
      <c r="C1659" s="317" t="s">
        <v>663</v>
      </c>
      <c r="D1659" s="317" t="s">
        <v>664</v>
      </c>
    </row>
    <row r="1660" spans="1:4" x14ac:dyDescent="0.3">
      <c r="A1660" s="317" t="s">
        <v>997</v>
      </c>
      <c r="B1660" s="375" t="s">
        <v>998</v>
      </c>
      <c r="C1660" s="317" t="s">
        <v>665</v>
      </c>
      <c r="D1660" s="317" t="s">
        <v>666</v>
      </c>
    </row>
    <row r="1661" spans="1:4" x14ac:dyDescent="0.3">
      <c r="A1661" s="317" t="s">
        <v>999</v>
      </c>
      <c r="B1661" s="375" t="s">
        <v>1000</v>
      </c>
      <c r="C1661" s="317" t="s">
        <v>669</v>
      </c>
      <c r="D1661" s="317" t="s">
        <v>670</v>
      </c>
    </row>
    <row r="1662" spans="1:4" x14ac:dyDescent="0.3">
      <c r="A1662" s="317" t="s">
        <v>999</v>
      </c>
      <c r="B1662" s="375" t="s">
        <v>1000</v>
      </c>
      <c r="C1662" s="317" t="s">
        <v>677</v>
      </c>
      <c r="D1662" s="317" t="s">
        <v>678</v>
      </c>
    </row>
    <row r="1663" spans="1:4" x14ac:dyDescent="0.3">
      <c r="A1663" s="317" t="s">
        <v>999</v>
      </c>
      <c r="B1663" s="375" t="s">
        <v>1000</v>
      </c>
      <c r="C1663" s="317" t="s">
        <v>658</v>
      </c>
      <c r="D1663" s="317" t="s">
        <v>659</v>
      </c>
    </row>
    <row r="1664" spans="1:4" x14ac:dyDescent="0.3">
      <c r="A1664" s="317" t="s">
        <v>999</v>
      </c>
      <c r="B1664" s="375" t="s">
        <v>1000</v>
      </c>
      <c r="C1664" s="317" t="s">
        <v>660</v>
      </c>
      <c r="D1664" s="317" t="s">
        <v>661</v>
      </c>
    </row>
    <row r="1665" spans="1:4" x14ac:dyDescent="0.3">
      <c r="A1665" s="317" t="s">
        <v>999</v>
      </c>
      <c r="B1665" s="375" t="s">
        <v>1000</v>
      </c>
      <c r="C1665" s="317" t="s">
        <v>663</v>
      </c>
      <c r="D1665" s="317" t="s">
        <v>664</v>
      </c>
    </row>
    <row r="1666" spans="1:4" x14ac:dyDescent="0.3">
      <c r="A1666" s="317" t="s">
        <v>999</v>
      </c>
      <c r="B1666" s="375" t="s">
        <v>1000</v>
      </c>
      <c r="C1666" s="317" t="s">
        <v>665</v>
      </c>
      <c r="D1666" s="317" t="s">
        <v>666</v>
      </c>
    </row>
    <row r="1667" spans="1:4" x14ac:dyDescent="0.3">
      <c r="A1667" s="317" t="s">
        <v>1001</v>
      </c>
      <c r="B1667" s="375" t="s">
        <v>1002</v>
      </c>
      <c r="C1667" s="317" t="s">
        <v>644</v>
      </c>
      <c r="D1667" s="317" t="s">
        <v>645</v>
      </c>
    </row>
    <row r="1668" spans="1:4" x14ac:dyDescent="0.3">
      <c r="A1668" s="317" t="s">
        <v>1001</v>
      </c>
      <c r="B1668" s="375" t="s">
        <v>1002</v>
      </c>
      <c r="C1668" s="317" t="s">
        <v>673</v>
      </c>
      <c r="D1668" s="317" t="s">
        <v>674</v>
      </c>
    </row>
    <row r="1669" spans="1:4" x14ac:dyDescent="0.3">
      <c r="A1669" s="317" t="s">
        <v>1001</v>
      </c>
      <c r="B1669" s="375" t="s">
        <v>1002</v>
      </c>
      <c r="C1669" s="317" t="s">
        <v>675</v>
      </c>
      <c r="D1669" s="317" t="s">
        <v>676</v>
      </c>
    </row>
    <row r="1670" spans="1:4" x14ac:dyDescent="0.3">
      <c r="A1670" s="317" t="s">
        <v>1001</v>
      </c>
      <c r="B1670" s="375" t="s">
        <v>1002</v>
      </c>
      <c r="C1670" s="317" t="s">
        <v>681</v>
      </c>
      <c r="D1670" s="317" t="s">
        <v>682</v>
      </c>
    </row>
    <row r="1671" spans="1:4" x14ac:dyDescent="0.3">
      <c r="A1671" s="317" t="s">
        <v>1001</v>
      </c>
      <c r="B1671" s="375" t="s">
        <v>1002</v>
      </c>
      <c r="C1671" s="317" t="s">
        <v>683</v>
      </c>
      <c r="D1671" s="317" t="s">
        <v>684</v>
      </c>
    </row>
    <row r="1672" spans="1:4" x14ac:dyDescent="0.3">
      <c r="A1672" s="317" t="s">
        <v>1001</v>
      </c>
      <c r="B1672" s="375" t="s">
        <v>1002</v>
      </c>
      <c r="C1672" s="317" t="s">
        <v>721</v>
      </c>
      <c r="D1672" s="317" t="s">
        <v>722</v>
      </c>
    </row>
    <row r="1673" spans="1:4" x14ac:dyDescent="0.3">
      <c r="A1673" s="317" t="s">
        <v>1001</v>
      </c>
      <c r="B1673" s="375" t="s">
        <v>1002</v>
      </c>
      <c r="C1673" s="317" t="s">
        <v>663</v>
      </c>
      <c r="D1673" s="317" t="s">
        <v>664</v>
      </c>
    </row>
    <row r="1674" spans="1:4" x14ac:dyDescent="0.3">
      <c r="A1674" s="317" t="s">
        <v>1001</v>
      </c>
      <c r="B1674" s="375" t="s">
        <v>1002</v>
      </c>
      <c r="C1674" s="317" t="s">
        <v>665</v>
      </c>
      <c r="D1674" s="317" t="s">
        <v>666</v>
      </c>
    </row>
    <row r="1675" spans="1:4" x14ac:dyDescent="0.3">
      <c r="A1675" s="317" t="s">
        <v>1003</v>
      </c>
      <c r="B1675" s="375" t="s">
        <v>1004</v>
      </c>
      <c r="C1675" s="317" t="s">
        <v>691</v>
      </c>
      <c r="D1675" s="317" t="s">
        <v>692</v>
      </c>
    </row>
    <row r="1676" spans="1:4" x14ac:dyDescent="0.3">
      <c r="A1676" s="317" t="s">
        <v>1003</v>
      </c>
      <c r="B1676" s="375" t="s">
        <v>1004</v>
      </c>
      <c r="C1676" s="317" t="s">
        <v>695</v>
      </c>
      <c r="D1676" s="317" t="s">
        <v>696</v>
      </c>
    </row>
    <row r="1677" spans="1:4" x14ac:dyDescent="0.3">
      <c r="A1677" s="317" t="s">
        <v>1003</v>
      </c>
      <c r="B1677" s="375" t="s">
        <v>1004</v>
      </c>
      <c r="C1677" s="317" t="s">
        <v>648</v>
      </c>
      <c r="D1677" s="317" t="s">
        <v>649</v>
      </c>
    </row>
    <row r="1678" spans="1:4" x14ac:dyDescent="0.3">
      <c r="A1678" s="317" t="s">
        <v>1003</v>
      </c>
      <c r="B1678" s="375" t="s">
        <v>1004</v>
      </c>
      <c r="C1678" s="317" t="s">
        <v>697</v>
      </c>
      <c r="D1678" s="317" t="s">
        <v>698</v>
      </c>
    </row>
    <row r="1679" spans="1:4" x14ac:dyDescent="0.3">
      <c r="A1679" s="317" t="s">
        <v>1003</v>
      </c>
      <c r="B1679" s="375" t="s">
        <v>1004</v>
      </c>
      <c r="C1679" s="317" t="s">
        <v>650</v>
      </c>
      <c r="D1679" s="317" t="s">
        <v>651</v>
      </c>
    </row>
    <row r="1680" spans="1:4" x14ac:dyDescent="0.3">
      <c r="A1680" s="317" t="s">
        <v>1003</v>
      </c>
      <c r="B1680" s="375" t="s">
        <v>1004</v>
      </c>
      <c r="C1680" s="317" t="s">
        <v>729</v>
      </c>
      <c r="D1680" s="317" t="s">
        <v>730</v>
      </c>
    </row>
    <row r="1681" spans="1:4" x14ac:dyDescent="0.3">
      <c r="A1681" s="317" t="s">
        <v>1003</v>
      </c>
      <c r="B1681" s="375" t="s">
        <v>1004</v>
      </c>
      <c r="C1681" s="317" t="s">
        <v>675</v>
      </c>
      <c r="D1681" s="317" t="s">
        <v>676</v>
      </c>
    </row>
    <row r="1682" spans="1:4" x14ac:dyDescent="0.3">
      <c r="A1682" s="317" t="s">
        <v>1003</v>
      </c>
      <c r="B1682" s="375" t="s">
        <v>1004</v>
      </c>
      <c r="C1682" s="317" t="s">
        <v>660</v>
      </c>
      <c r="D1682" s="317" t="s">
        <v>661</v>
      </c>
    </row>
    <row r="1683" spans="1:4" x14ac:dyDescent="0.3">
      <c r="A1683" s="317" t="s">
        <v>1003</v>
      </c>
      <c r="B1683" s="375" t="s">
        <v>1004</v>
      </c>
      <c r="C1683" s="317" t="s">
        <v>683</v>
      </c>
      <c r="D1683" s="317" t="s">
        <v>684</v>
      </c>
    </row>
    <row r="1684" spans="1:4" x14ac:dyDescent="0.3">
      <c r="A1684" s="317" t="s">
        <v>1003</v>
      </c>
      <c r="B1684" s="375" t="s">
        <v>1004</v>
      </c>
      <c r="C1684" s="317" t="s">
        <v>721</v>
      </c>
      <c r="D1684" s="317" t="s">
        <v>722</v>
      </c>
    </row>
    <row r="1685" spans="1:4" x14ac:dyDescent="0.3">
      <c r="A1685" s="317" t="s">
        <v>1003</v>
      </c>
      <c r="B1685" s="375" t="s">
        <v>1004</v>
      </c>
      <c r="C1685" s="317" t="s">
        <v>662</v>
      </c>
      <c r="D1685" s="317" t="s">
        <v>397</v>
      </c>
    </row>
    <row r="1686" spans="1:4" x14ac:dyDescent="0.3">
      <c r="A1686" s="317" t="s">
        <v>1003</v>
      </c>
      <c r="B1686" s="375" t="s">
        <v>1004</v>
      </c>
      <c r="C1686" s="317" t="s">
        <v>663</v>
      </c>
      <c r="D1686" s="317" t="s">
        <v>664</v>
      </c>
    </row>
    <row r="1687" spans="1:4" x14ac:dyDescent="0.3">
      <c r="A1687" s="317" t="s">
        <v>1003</v>
      </c>
      <c r="B1687" s="375" t="s">
        <v>1004</v>
      </c>
      <c r="C1687" s="317" t="s">
        <v>665</v>
      </c>
      <c r="D1687" s="317" t="s">
        <v>666</v>
      </c>
    </row>
    <row r="1688" spans="1:4" x14ac:dyDescent="0.3">
      <c r="A1688" s="317" t="s">
        <v>1005</v>
      </c>
      <c r="B1688" s="375" t="s">
        <v>1006</v>
      </c>
      <c r="C1688" s="317" t="s">
        <v>650</v>
      </c>
      <c r="D1688" s="317" t="s">
        <v>651</v>
      </c>
    </row>
    <row r="1689" spans="1:4" x14ac:dyDescent="0.3">
      <c r="A1689" s="317" t="s">
        <v>1005</v>
      </c>
      <c r="B1689" s="375" t="s">
        <v>1006</v>
      </c>
      <c r="C1689" s="317" t="s">
        <v>818</v>
      </c>
      <c r="D1689" t="s">
        <v>819</v>
      </c>
    </row>
    <row r="1690" spans="1:4" x14ac:dyDescent="0.3">
      <c r="A1690" s="317" t="s">
        <v>1005</v>
      </c>
      <c r="B1690" s="375" t="s">
        <v>1006</v>
      </c>
      <c r="C1690" s="317" t="s">
        <v>654</v>
      </c>
      <c r="D1690" s="317" t="s">
        <v>655</v>
      </c>
    </row>
    <row r="1691" spans="1:4" x14ac:dyDescent="0.3">
      <c r="A1691" s="317" t="s">
        <v>1005</v>
      </c>
      <c r="B1691" s="375" t="s">
        <v>1006</v>
      </c>
      <c r="C1691" s="317" t="s">
        <v>683</v>
      </c>
      <c r="D1691" s="317" t="s">
        <v>684</v>
      </c>
    </row>
    <row r="1692" spans="1:4" x14ac:dyDescent="0.3">
      <c r="A1692" s="317" t="s">
        <v>1005</v>
      </c>
      <c r="B1692" s="375" t="s">
        <v>1006</v>
      </c>
      <c r="C1692" s="317" t="s">
        <v>721</v>
      </c>
      <c r="D1692" s="317" t="s">
        <v>722</v>
      </c>
    </row>
    <row r="1693" spans="1:4" x14ac:dyDescent="0.3">
      <c r="A1693" s="317" t="s">
        <v>1005</v>
      </c>
      <c r="B1693" s="375" t="s">
        <v>1006</v>
      </c>
      <c r="C1693" s="317" t="s">
        <v>662</v>
      </c>
      <c r="D1693" s="317" t="s">
        <v>397</v>
      </c>
    </row>
    <row r="1694" spans="1:4" x14ac:dyDescent="0.3">
      <c r="A1694" s="317" t="s">
        <v>1005</v>
      </c>
      <c r="B1694" s="375" t="s">
        <v>1006</v>
      </c>
      <c r="C1694" s="317" t="s">
        <v>663</v>
      </c>
      <c r="D1694" s="317" t="s">
        <v>664</v>
      </c>
    </row>
    <row r="1695" spans="1:4" x14ac:dyDescent="0.3">
      <c r="A1695" s="317" t="s">
        <v>1005</v>
      </c>
      <c r="B1695" s="375" t="s">
        <v>1006</v>
      </c>
      <c r="C1695" s="317" t="s">
        <v>665</v>
      </c>
      <c r="D1695" s="317" t="s">
        <v>666</v>
      </c>
    </row>
    <row r="1696" spans="1:4" x14ac:dyDescent="0.3">
      <c r="A1696" s="317" t="s">
        <v>1007</v>
      </c>
      <c r="B1696" s="375" t="s">
        <v>1008</v>
      </c>
      <c r="C1696" s="317" t="s">
        <v>648</v>
      </c>
      <c r="D1696" s="317" t="s">
        <v>649</v>
      </c>
    </row>
    <row r="1697" spans="1:4" x14ac:dyDescent="0.3">
      <c r="A1697" s="317" t="s">
        <v>1007</v>
      </c>
      <c r="B1697" s="375" t="s">
        <v>1008</v>
      </c>
      <c r="C1697" s="317" t="s">
        <v>654</v>
      </c>
      <c r="D1697" s="317" t="s">
        <v>655</v>
      </c>
    </row>
    <row r="1698" spans="1:4" x14ac:dyDescent="0.3">
      <c r="A1698" s="317" t="s">
        <v>1007</v>
      </c>
      <c r="B1698" s="375" t="s">
        <v>1008</v>
      </c>
      <c r="C1698" s="317" t="s">
        <v>662</v>
      </c>
      <c r="D1698" s="317" t="s">
        <v>397</v>
      </c>
    </row>
    <row r="1699" spans="1:4" x14ac:dyDescent="0.3">
      <c r="A1699" s="317" t="s">
        <v>1007</v>
      </c>
      <c r="B1699" s="375" t="s">
        <v>1008</v>
      </c>
      <c r="C1699" s="317" t="s">
        <v>663</v>
      </c>
      <c r="D1699" s="317" t="s">
        <v>664</v>
      </c>
    </row>
    <row r="1700" spans="1:4" x14ac:dyDescent="0.3">
      <c r="A1700" s="317" t="s">
        <v>1007</v>
      </c>
      <c r="B1700" s="375" t="s">
        <v>1008</v>
      </c>
      <c r="C1700" s="317" t="s">
        <v>665</v>
      </c>
      <c r="D1700" s="317" t="s">
        <v>666</v>
      </c>
    </row>
    <row r="1701" spans="1:4" x14ac:dyDescent="0.3">
      <c r="A1701" s="317" t="s">
        <v>1009</v>
      </c>
      <c r="B1701" s="375" t="s">
        <v>1010</v>
      </c>
      <c r="C1701" s="317" t="s">
        <v>646</v>
      </c>
      <c r="D1701" s="317" t="s">
        <v>647</v>
      </c>
    </row>
    <row r="1702" spans="1:4" x14ac:dyDescent="0.3">
      <c r="A1702" s="317" t="s">
        <v>1009</v>
      </c>
      <c r="B1702" s="375" t="s">
        <v>1010</v>
      </c>
      <c r="C1702" s="317" t="s">
        <v>648</v>
      </c>
      <c r="D1702" s="317" t="s">
        <v>649</v>
      </c>
    </row>
    <row r="1703" spans="1:4" x14ac:dyDescent="0.3">
      <c r="A1703" s="317" t="s">
        <v>1009</v>
      </c>
      <c r="B1703" s="375" t="s">
        <v>1010</v>
      </c>
      <c r="C1703" s="317" t="s">
        <v>663</v>
      </c>
      <c r="D1703" s="317" t="s">
        <v>664</v>
      </c>
    </row>
    <row r="1704" spans="1:4" x14ac:dyDescent="0.3">
      <c r="A1704" s="317" t="s">
        <v>1009</v>
      </c>
      <c r="B1704" s="375" t="s">
        <v>1010</v>
      </c>
      <c r="C1704" s="317" t="s">
        <v>665</v>
      </c>
      <c r="D1704" s="317" t="s">
        <v>666</v>
      </c>
    </row>
    <row r="1705" spans="1:4" x14ac:dyDescent="0.3">
      <c r="A1705" s="317" t="s">
        <v>1011</v>
      </c>
      <c r="B1705" s="375" t="s">
        <v>1012</v>
      </c>
      <c r="C1705" s="317" t="s">
        <v>646</v>
      </c>
      <c r="D1705" s="317" t="s">
        <v>647</v>
      </c>
    </row>
    <row r="1706" spans="1:4" x14ac:dyDescent="0.3">
      <c r="A1706" s="317" t="s">
        <v>1011</v>
      </c>
      <c r="B1706" s="375" t="s">
        <v>1012</v>
      </c>
      <c r="C1706" s="317" t="s">
        <v>648</v>
      </c>
      <c r="D1706" s="317" t="s">
        <v>649</v>
      </c>
    </row>
    <row r="1707" spans="1:4" x14ac:dyDescent="0.3">
      <c r="A1707" s="317" t="s">
        <v>1011</v>
      </c>
      <c r="B1707" s="375" t="s">
        <v>1012</v>
      </c>
      <c r="C1707" s="317" t="s">
        <v>729</v>
      </c>
      <c r="D1707" s="317" t="s">
        <v>730</v>
      </c>
    </row>
    <row r="1708" spans="1:4" x14ac:dyDescent="0.3">
      <c r="A1708" s="317" t="s">
        <v>1011</v>
      </c>
      <c r="B1708" s="375" t="s">
        <v>1012</v>
      </c>
      <c r="C1708" s="317" t="s">
        <v>675</v>
      </c>
      <c r="D1708" s="317" t="s">
        <v>676</v>
      </c>
    </row>
    <row r="1709" spans="1:4" x14ac:dyDescent="0.3">
      <c r="A1709" s="317" t="s">
        <v>1011</v>
      </c>
      <c r="B1709" s="375" t="s">
        <v>1012</v>
      </c>
      <c r="C1709" s="317" t="s">
        <v>660</v>
      </c>
      <c r="D1709" s="317" t="s">
        <v>661</v>
      </c>
    </row>
    <row r="1710" spans="1:4" x14ac:dyDescent="0.3">
      <c r="A1710" s="317" t="s">
        <v>1011</v>
      </c>
      <c r="B1710" s="375" t="s">
        <v>1012</v>
      </c>
      <c r="C1710" s="317" t="s">
        <v>683</v>
      </c>
      <c r="D1710" s="317" t="s">
        <v>684</v>
      </c>
    </row>
    <row r="1711" spans="1:4" x14ac:dyDescent="0.3">
      <c r="A1711" s="317" t="s">
        <v>1011</v>
      </c>
      <c r="B1711" s="375" t="s">
        <v>1012</v>
      </c>
      <c r="C1711" s="317" t="s">
        <v>715</v>
      </c>
      <c r="D1711" s="317" t="s">
        <v>716</v>
      </c>
    </row>
    <row r="1712" spans="1:4" x14ac:dyDescent="0.3">
      <c r="A1712" s="317" t="s">
        <v>1011</v>
      </c>
      <c r="B1712" s="375" t="s">
        <v>1012</v>
      </c>
      <c r="C1712" s="317" t="s">
        <v>717</v>
      </c>
      <c r="D1712" t="s">
        <v>718</v>
      </c>
    </row>
    <row r="1713" spans="1:4" x14ac:dyDescent="0.3">
      <c r="A1713" s="317" t="s">
        <v>1011</v>
      </c>
      <c r="B1713" s="375" t="s">
        <v>1012</v>
      </c>
      <c r="C1713" s="317" t="s">
        <v>663</v>
      </c>
      <c r="D1713" s="317" t="s">
        <v>664</v>
      </c>
    </row>
    <row r="1714" spans="1:4" x14ac:dyDescent="0.3">
      <c r="A1714" s="317" t="s">
        <v>1011</v>
      </c>
      <c r="B1714" s="375" t="s">
        <v>1012</v>
      </c>
      <c r="C1714" s="317" t="s">
        <v>665</v>
      </c>
      <c r="D1714" s="317" t="s">
        <v>666</v>
      </c>
    </row>
    <row r="1715" spans="1:4" x14ac:dyDescent="0.3">
      <c r="A1715" s="317" t="s">
        <v>1013</v>
      </c>
      <c r="B1715" s="375" t="s">
        <v>1014</v>
      </c>
      <c r="C1715" s="317" t="s">
        <v>689</v>
      </c>
      <c r="D1715" s="317" t="s">
        <v>690</v>
      </c>
    </row>
    <row r="1716" spans="1:4" x14ac:dyDescent="0.3">
      <c r="A1716" s="317" t="s">
        <v>1013</v>
      </c>
      <c r="B1716" s="375" t="s">
        <v>1014</v>
      </c>
      <c r="C1716" s="317" t="s">
        <v>646</v>
      </c>
      <c r="D1716" s="317" t="s">
        <v>647</v>
      </c>
    </row>
    <row r="1717" spans="1:4" x14ac:dyDescent="0.3">
      <c r="A1717" s="317" t="s">
        <v>1013</v>
      </c>
      <c r="B1717" s="375" t="s">
        <v>1014</v>
      </c>
      <c r="C1717" s="317" t="s">
        <v>675</v>
      </c>
      <c r="D1717" s="317" t="s">
        <v>676</v>
      </c>
    </row>
    <row r="1718" spans="1:4" x14ac:dyDescent="0.3">
      <c r="A1718" s="317" t="s">
        <v>1013</v>
      </c>
      <c r="B1718" s="375" t="s">
        <v>1014</v>
      </c>
      <c r="C1718" s="317" t="s">
        <v>654</v>
      </c>
      <c r="D1718" s="317" t="s">
        <v>655</v>
      </c>
    </row>
    <row r="1719" spans="1:4" x14ac:dyDescent="0.3">
      <c r="A1719" s="317" t="s">
        <v>1013</v>
      </c>
      <c r="B1719" s="375" t="s">
        <v>1014</v>
      </c>
      <c r="C1719" s="317" t="s">
        <v>656</v>
      </c>
      <c r="D1719" s="317" t="s">
        <v>657</v>
      </c>
    </row>
    <row r="1720" spans="1:4" x14ac:dyDescent="0.3">
      <c r="A1720" s="317" t="s">
        <v>1013</v>
      </c>
      <c r="B1720" s="375" t="s">
        <v>1014</v>
      </c>
      <c r="C1720" s="317" t="s">
        <v>683</v>
      </c>
      <c r="D1720" s="317" t="s">
        <v>684</v>
      </c>
    </row>
    <row r="1721" spans="1:4" x14ac:dyDescent="0.3">
      <c r="A1721" s="317" t="s">
        <v>1013</v>
      </c>
      <c r="B1721" s="375" t="s">
        <v>1014</v>
      </c>
      <c r="C1721" s="317" t="s">
        <v>662</v>
      </c>
      <c r="D1721" s="317" t="s">
        <v>397</v>
      </c>
    </row>
    <row r="1722" spans="1:4" x14ac:dyDescent="0.3">
      <c r="A1722" s="317" t="s">
        <v>1013</v>
      </c>
      <c r="B1722" s="375" t="s">
        <v>1014</v>
      </c>
      <c r="C1722" s="317" t="s">
        <v>663</v>
      </c>
      <c r="D1722" s="317" t="s">
        <v>664</v>
      </c>
    </row>
    <row r="1723" spans="1:4" x14ac:dyDescent="0.3">
      <c r="A1723" s="317" t="s">
        <v>1013</v>
      </c>
      <c r="B1723" s="375" t="s">
        <v>1014</v>
      </c>
      <c r="C1723" s="317" t="s">
        <v>665</v>
      </c>
      <c r="D1723" s="317" t="s">
        <v>666</v>
      </c>
    </row>
    <row r="1724" spans="1:4" x14ac:dyDescent="0.3">
      <c r="A1724" s="317" t="s">
        <v>1015</v>
      </c>
      <c r="B1724" s="375" t="s">
        <v>1016</v>
      </c>
      <c r="C1724" s="317" t="s">
        <v>648</v>
      </c>
      <c r="D1724" s="317" t="s">
        <v>649</v>
      </c>
    </row>
    <row r="1725" spans="1:4" x14ac:dyDescent="0.3">
      <c r="A1725" s="317" t="s">
        <v>1015</v>
      </c>
      <c r="B1725" s="375" t="s">
        <v>1016</v>
      </c>
      <c r="C1725" s="317" t="s">
        <v>671</v>
      </c>
      <c r="D1725" s="317" t="s">
        <v>672</v>
      </c>
    </row>
    <row r="1726" spans="1:4" x14ac:dyDescent="0.3">
      <c r="A1726" s="317" t="s">
        <v>1015</v>
      </c>
      <c r="B1726" s="375" t="s">
        <v>1016</v>
      </c>
      <c r="C1726" s="317" t="s">
        <v>679</v>
      </c>
      <c r="D1726" s="317" t="s">
        <v>680</v>
      </c>
    </row>
    <row r="1727" spans="1:4" x14ac:dyDescent="0.3">
      <c r="A1727" s="317" t="s">
        <v>1015</v>
      </c>
      <c r="B1727" s="375" t="s">
        <v>1016</v>
      </c>
      <c r="C1727" s="317" t="s">
        <v>660</v>
      </c>
      <c r="D1727" s="317" t="s">
        <v>661</v>
      </c>
    </row>
    <row r="1728" spans="1:4" x14ac:dyDescent="0.3">
      <c r="A1728" s="317" t="s">
        <v>1015</v>
      </c>
      <c r="B1728" s="375" t="s">
        <v>1016</v>
      </c>
      <c r="C1728" s="317" t="s">
        <v>683</v>
      </c>
      <c r="D1728" s="317" t="s">
        <v>684</v>
      </c>
    </row>
    <row r="1729" spans="1:4" x14ac:dyDescent="0.3">
      <c r="A1729" s="317" t="s">
        <v>1015</v>
      </c>
      <c r="B1729" s="375" t="s">
        <v>1016</v>
      </c>
      <c r="C1729" s="317" t="s">
        <v>721</v>
      </c>
      <c r="D1729" s="317" t="s">
        <v>722</v>
      </c>
    </row>
    <row r="1730" spans="1:4" x14ac:dyDescent="0.3">
      <c r="A1730" s="317" t="s">
        <v>1015</v>
      </c>
      <c r="B1730" s="375" t="s">
        <v>1016</v>
      </c>
      <c r="C1730" s="317" t="s">
        <v>663</v>
      </c>
      <c r="D1730" s="317" t="s">
        <v>664</v>
      </c>
    </row>
    <row r="1731" spans="1:4" x14ac:dyDescent="0.3">
      <c r="A1731" s="317" t="s">
        <v>1015</v>
      </c>
      <c r="B1731" s="375" t="s">
        <v>1016</v>
      </c>
      <c r="C1731" s="317" t="s">
        <v>665</v>
      </c>
      <c r="D1731" s="317" t="s">
        <v>666</v>
      </c>
    </row>
    <row r="1732" spans="1:4" x14ac:dyDescent="0.3">
      <c r="A1732" s="317" t="s">
        <v>1017</v>
      </c>
      <c r="B1732" s="375" t="s">
        <v>1018</v>
      </c>
      <c r="C1732" s="317" t="s">
        <v>644</v>
      </c>
      <c r="D1732" s="317" t="s">
        <v>645</v>
      </c>
    </row>
    <row r="1733" spans="1:4" x14ac:dyDescent="0.3">
      <c r="A1733" s="317" t="s">
        <v>1017</v>
      </c>
      <c r="B1733" s="375" t="s">
        <v>1018</v>
      </c>
      <c r="C1733" s="317" t="s">
        <v>675</v>
      </c>
      <c r="D1733" s="317" t="s">
        <v>676</v>
      </c>
    </row>
    <row r="1734" spans="1:4" x14ac:dyDescent="0.3">
      <c r="A1734" s="317" t="s">
        <v>1017</v>
      </c>
      <c r="B1734" s="375" t="s">
        <v>1018</v>
      </c>
      <c r="C1734" s="317" t="s">
        <v>677</v>
      </c>
      <c r="D1734" s="317" t="s">
        <v>678</v>
      </c>
    </row>
    <row r="1735" spans="1:4" x14ac:dyDescent="0.3">
      <c r="A1735" s="317" t="s">
        <v>1017</v>
      </c>
      <c r="B1735" s="375" t="s">
        <v>1018</v>
      </c>
      <c r="C1735" s="317" t="s">
        <v>658</v>
      </c>
      <c r="D1735" s="317" t="s">
        <v>659</v>
      </c>
    </row>
    <row r="1736" spans="1:4" x14ac:dyDescent="0.3">
      <c r="A1736" s="317" t="s">
        <v>1017</v>
      </c>
      <c r="B1736" s="375" t="s">
        <v>1018</v>
      </c>
      <c r="C1736" s="317" t="s">
        <v>679</v>
      </c>
      <c r="D1736" s="317" t="s">
        <v>680</v>
      </c>
    </row>
    <row r="1737" spans="1:4" x14ac:dyDescent="0.3">
      <c r="A1737" s="317" t="s">
        <v>1017</v>
      </c>
      <c r="B1737" s="375" t="s">
        <v>1018</v>
      </c>
      <c r="C1737" s="317" t="s">
        <v>709</v>
      </c>
      <c r="D1737" s="317" t="s">
        <v>710</v>
      </c>
    </row>
    <row r="1738" spans="1:4" x14ac:dyDescent="0.3">
      <c r="A1738" s="317" t="s">
        <v>1017</v>
      </c>
      <c r="B1738" s="375" t="s">
        <v>1018</v>
      </c>
      <c r="C1738" s="317" t="s">
        <v>683</v>
      </c>
      <c r="D1738" s="317" t="s">
        <v>684</v>
      </c>
    </row>
    <row r="1739" spans="1:4" x14ac:dyDescent="0.3">
      <c r="A1739" s="317" t="s">
        <v>1017</v>
      </c>
      <c r="B1739" s="375" t="s">
        <v>1018</v>
      </c>
      <c r="C1739" s="317" t="s">
        <v>721</v>
      </c>
      <c r="D1739" s="317" t="s">
        <v>722</v>
      </c>
    </row>
    <row r="1740" spans="1:4" x14ac:dyDescent="0.3">
      <c r="A1740" s="317" t="s">
        <v>1017</v>
      </c>
      <c r="B1740" s="375" t="s">
        <v>1018</v>
      </c>
      <c r="C1740" s="317" t="s">
        <v>663</v>
      </c>
      <c r="D1740" s="317" t="s">
        <v>664</v>
      </c>
    </row>
    <row r="1741" spans="1:4" x14ac:dyDescent="0.3">
      <c r="A1741" s="317" t="s">
        <v>1017</v>
      </c>
      <c r="B1741" s="375" t="s">
        <v>1018</v>
      </c>
      <c r="C1741" s="317" t="s">
        <v>665</v>
      </c>
      <c r="D1741" s="317" t="s">
        <v>666</v>
      </c>
    </row>
    <row r="1742" spans="1:4" x14ac:dyDescent="0.3">
      <c r="A1742" s="317" t="s">
        <v>1019</v>
      </c>
      <c r="B1742" s="375" t="s">
        <v>1020</v>
      </c>
      <c r="C1742" s="317" t="s">
        <v>669</v>
      </c>
      <c r="D1742" s="317" t="s">
        <v>670</v>
      </c>
    </row>
    <row r="1743" spans="1:4" x14ac:dyDescent="0.3">
      <c r="A1743" s="317" t="s">
        <v>1019</v>
      </c>
      <c r="B1743" s="375" t="s">
        <v>1020</v>
      </c>
      <c r="C1743" s="317" t="s">
        <v>644</v>
      </c>
      <c r="D1743" s="317" t="s">
        <v>645</v>
      </c>
    </row>
    <row r="1744" spans="1:4" x14ac:dyDescent="0.3">
      <c r="A1744" s="317" t="s">
        <v>1019</v>
      </c>
      <c r="B1744" s="375" t="s">
        <v>1020</v>
      </c>
      <c r="C1744" s="317" t="s">
        <v>695</v>
      </c>
      <c r="D1744" s="317" t="s">
        <v>696</v>
      </c>
    </row>
    <row r="1745" spans="1:4" x14ac:dyDescent="0.3">
      <c r="A1745" s="317" t="s">
        <v>1019</v>
      </c>
      <c r="B1745" s="375" t="s">
        <v>1020</v>
      </c>
      <c r="C1745" s="317" t="s">
        <v>697</v>
      </c>
      <c r="D1745" s="317" t="s">
        <v>698</v>
      </c>
    </row>
    <row r="1746" spans="1:4" x14ac:dyDescent="0.3">
      <c r="A1746" s="317" t="s">
        <v>1019</v>
      </c>
      <c r="B1746" s="375" t="s">
        <v>1020</v>
      </c>
      <c r="C1746" s="317" t="s">
        <v>663</v>
      </c>
      <c r="D1746" s="317" t="s">
        <v>664</v>
      </c>
    </row>
    <row r="1747" spans="1:4" x14ac:dyDescent="0.3">
      <c r="A1747" s="317" t="s">
        <v>1019</v>
      </c>
      <c r="B1747" s="375" t="s">
        <v>1020</v>
      </c>
      <c r="C1747" s="317" t="s">
        <v>665</v>
      </c>
      <c r="D1747" s="317" t="s">
        <v>666</v>
      </c>
    </row>
    <row r="1748" spans="1:4" x14ac:dyDescent="0.3">
      <c r="A1748" s="317" t="s">
        <v>1021</v>
      </c>
      <c r="B1748" s="375" t="s">
        <v>1022</v>
      </c>
      <c r="C1748" s="317" t="s">
        <v>656</v>
      </c>
      <c r="D1748" s="317" t="s">
        <v>657</v>
      </c>
    </row>
    <row r="1749" spans="1:4" x14ac:dyDescent="0.3">
      <c r="A1749" s="317" t="s">
        <v>1021</v>
      </c>
      <c r="B1749" s="375" t="s">
        <v>1022</v>
      </c>
      <c r="C1749" s="317" t="s">
        <v>658</v>
      </c>
      <c r="D1749" s="317" t="s">
        <v>659</v>
      </c>
    </row>
    <row r="1750" spans="1:4" x14ac:dyDescent="0.3">
      <c r="A1750" s="317" t="s">
        <v>1021</v>
      </c>
      <c r="B1750" s="375" t="s">
        <v>1022</v>
      </c>
      <c r="C1750" s="317" t="s">
        <v>679</v>
      </c>
      <c r="D1750" s="317" t="s">
        <v>680</v>
      </c>
    </row>
    <row r="1751" spans="1:4" x14ac:dyDescent="0.3">
      <c r="A1751" s="317" t="s">
        <v>1021</v>
      </c>
      <c r="B1751" s="375" t="s">
        <v>1022</v>
      </c>
      <c r="C1751" s="317" t="s">
        <v>715</v>
      </c>
      <c r="D1751" s="317" t="s">
        <v>716</v>
      </c>
    </row>
    <row r="1752" spans="1:4" x14ac:dyDescent="0.3">
      <c r="A1752" s="317" t="s">
        <v>1021</v>
      </c>
      <c r="B1752" s="375" t="s">
        <v>1022</v>
      </c>
      <c r="C1752" s="317" t="s">
        <v>663</v>
      </c>
      <c r="D1752" s="317" t="s">
        <v>664</v>
      </c>
    </row>
    <row r="1753" spans="1:4" x14ac:dyDescent="0.3">
      <c r="A1753" s="317" t="s">
        <v>1021</v>
      </c>
      <c r="B1753" s="375" t="s">
        <v>1022</v>
      </c>
      <c r="C1753" s="317" t="s">
        <v>665</v>
      </c>
      <c r="D1753" s="317" t="s">
        <v>666</v>
      </c>
    </row>
    <row r="1754" spans="1:4" x14ac:dyDescent="0.3">
      <c r="A1754" s="317" t="s">
        <v>1023</v>
      </c>
      <c r="B1754" s="375" t="s">
        <v>1024</v>
      </c>
      <c r="C1754" s="317" t="s">
        <v>644</v>
      </c>
      <c r="D1754" s="317" t="s">
        <v>645</v>
      </c>
    </row>
    <row r="1755" spans="1:4" x14ac:dyDescent="0.3">
      <c r="A1755" s="317" t="s">
        <v>1023</v>
      </c>
      <c r="B1755" s="375" t="s">
        <v>1024</v>
      </c>
      <c r="C1755" s="317" t="s">
        <v>650</v>
      </c>
      <c r="D1755" s="317" t="s">
        <v>651</v>
      </c>
    </row>
    <row r="1756" spans="1:4" x14ac:dyDescent="0.3">
      <c r="A1756" s="317" t="s">
        <v>1023</v>
      </c>
      <c r="B1756" s="375" t="s">
        <v>1024</v>
      </c>
      <c r="C1756" s="317" t="s">
        <v>654</v>
      </c>
      <c r="D1756" s="317" t="s">
        <v>655</v>
      </c>
    </row>
    <row r="1757" spans="1:4" x14ac:dyDescent="0.3">
      <c r="A1757" s="317" t="s">
        <v>1023</v>
      </c>
      <c r="B1757" s="375" t="s">
        <v>1024</v>
      </c>
      <c r="C1757" s="317" t="s">
        <v>658</v>
      </c>
      <c r="D1757" s="317" t="s">
        <v>659</v>
      </c>
    </row>
    <row r="1758" spans="1:4" x14ac:dyDescent="0.3">
      <c r="A1758" s="317" t="s">
        <v>1023</v>
      </c>
      <c r="B1758" s="375" t="s">
        <v>1024</v>
      </c>
      <c r="C1758" s="317" t="s">
        <v>662</v>
      </c>
      <c r="D1758" s="317" t="s">
        <v>397</v>
      </c>
    </row>
    <row r="1759" spans="1:4" x14ac:dyDescent="0.3">
      <c r="A1759" s="317" t="s">
        <v>1023</v>
      </c>
      <c r="B1759" s="375" t="s">
        <v>1024</v>
      </c>
      <c r="C1759" s="317" t="s">
        <v>663</v>
      </c>
      <c r="D1759" s="317" t="s">
        <v>664</v>
      </c>
    </row>
    <row r="1760" spans="1:4" x14ac:dyDescent="0.3">
      <c r="A1760" s="317" t="s">
        <v>1023</v>
      </c>
      <c r="B1760" s="375" t="s">
        <v>1024</v>
      </c>
      <c r="C1760" s="317" t="s">
        <v>665</v>
      </c>
      <c r="D1760" s="317" t="s">
        <v>666</v>
      </c>
    </row>
    <row r="1761" spans="1:4" x14ac:dyDescent="0.3">
      <c r="A1761" s="317" t="s">
        <v>1025</v>
      </c>
      <c r="B1761" s="375" t="s">
        <v>1026</v>
      </c>
      <c r="C1761" s="317" t="s">
        <v>644</v>
      </c>
      <c r="D1761" s="317" t="s">
        <v>645</v>
      </c>
    </row>
    <row r="1762" spans="1:4" x14ac:dyDescent="0.3">
      <c r="A1762" s="317" t="s">
        <v>1025</v>
      </c>
      <c r="B1762" s="375" t="s">
        <v>1026</v>
      </c>
      <c r="C1762" s="317" t="s">
        <v>650</v>
      </c>
      <c r="D1762" s="317" t="s">
        <v>651</v>
      </c>
    </row>
    <row r="1763" spans="1:4" x14ac:dyDescent="0.3">
      <c r="A1763" s="317" t="s">
        <v>1025</v>
      </c>
      <c r="B1763" s="375" t="s">
        <v>1026</v>
      </c>
      <c r="C1763" s="317" t="s">
        <v>654</v>
      </c>
      <c r="D1763" s="317" t="s">
        <v>655</v>
      </c>
    </row>
    <row r="1764" spans="1:4" x14ac:dyDescent="0.3">
      <c r="A1764" s="317" t="s">
        <v>1025</v>
      </c>
      <c r="B1764" s="375" t="s">
        <v>1026</v>
      </c>
      <c r="C1764" s="317" t="s">
        <v>658</v>
      </c>
      <c r="D1764" s="317" t="s">
        <v>659</v>
      </c>
    </row>
    <row r="1765" spans="1:4" x14ac:dyDescent="0.3">
      <c r="A1765" s="317" t="s">
        <v>1025</v>
      </c>
      <c r="B1765" s="375" t="s">
        <v>1026</v>
      </c>
      <c r="C1765" s="317" t="s">
        <v>662</v>
      </c>
      <c r="D1765" s="317" t="s">
        <v>397</v>
      </c>
    </row>
    <row r="1766" spans="1:4" x14ac:dyDescent="0.3">
      <c r="A1766" s="317" t="s">
        <v>1025</v>
      </c>
      <c r="B1766" s="375" t="s">
        <v>1026</v>
      </c>
      <c r="C1766" s="317" t="s">
        <v>663</v>
      </c>
      <c r="D1766" s="317" t="s">
        <v>664</v>
      </c>
    </row>
    <row r="1767" spans="1:4" x14ac:dyDescent="0.3">
      <c r="A1767" s="317" t="s">
        <v>1025</v>
      </c>
      <c r="B1767" s="375" t="s">
        <v>1026</v>
      </c>
      <c r="C1767" s="317" t="s">
        <v>665</v>
      </c>
      <c r="D1767" s="317" t="s">
        <v>666</v>
      </c>
    </row>
    <row r="1768" spans="1:4" x14ac:dyDescent="0.3">
      <c r="A1768" s="317" t="s">
        <v>1027</v>
      </c>
      <c r="B1768" s="374" t="s">
        <v>1028</v>
      </c>
      <c r="C1768" s="317" t="s">
        <v>689</v>
      </c>
      <c r="D1768" s="317" t="s">
        <v>690</v>
      </c>
    </row>
    <row r="1769" spans="1:4" x14ac:dyDescent="0.3">
      <c r="A1769" s="317" t="s">
        <v>1027</v>
      </c>
      <c r="B1769" s="374" t="s">
        <v>1028</v>
      </c>
      <c r="C1769" s="317" t="s">
        <v>766</v>
      </c>
      <c r="D1769" s="317" t="s">
        <v>767</v>
      </c>
    </row>
    <row r="1770" spans="1:4" x14ac:dyDescent="0.3">
      <c r="A1770" s="317" t="s">
        <v>1027</v>
      </c>
      <c r="B1770" s="374" t="s">
        <v>1028</v>
      </c>
      <c r="C1770" s="317" t="s">
        <v>644</v>
      </c>
      <c r="D1770" s="317" t="s">
        <v>645</v>
      </c>
    </row>
    <row r="1771" spans="1:4" x14ac:dyDescent="0.3">
      <c r="A1771" s="317" t="s">
        <v>1027</v>
      </c>
      <c r="B1771" s="374" t="s">
        <v>1028</v>
      </c>
      <c r="C1771" s="317" t="s">
        <v>646</v>
      </c>
      <c r="D1771" s="317" t="s">
        <v>647</v>
      </c>
    </row>
    <row r="1772" spans="1:4" x14ac:dyDescent="0.3">
      <c r="A1772" s="317" t="s">
        <v>1027</v>
      </c>
      <c r="B1772" s="374" t="s">
        <v>1028</v>
      </c>
      <c r="C1772" s="317" t="s">
        <v>691</v>
      </c>
      <c r="D1772" s="317" t="s">
        <v>692</v>
      </c>
    </row>
    <row r="1773" spans="1:4" x14ac:dyDescent="0.3">
      <c r="A1773" s="317" t="s">
        <v>1027</v>
      </c>
      <c r="B1773" s="374" t="s">
        <v>1028</v>
      </c>
      <c r="C1773" s="317" t="s">
        <v>648</v>
      </c>
      <c r="D1773" s="317" t="s">
        <v>649</v>
      </c>
    </row>
    <row r="1774" spans="1:4" x14ac:dyDescent="0.3">
      <c r="A1774" s="317" t="s">
        <v>1027</v>
      </c>
      <c r="B1774" s="374" t="s">
        <v>1028</v>
      </c>
      <c r="C1774" s="317" t="s">
        <v>697</v>
      </c>
      <c r="D1774" s="317" t="s">
        <v>698</v>
      </c>
    </row>
    <row r="1775" spans="1:4" x14ac:dyDescent="0.3">
      <c r="A1775" s="317" t="s">
        <v>1027</v>
      </c>
      <c r="B1775" s="374" t="s">
        <v>1028</v>
      </c>
      <c r="C1775" s="317" t="s">
        <v>650</v>
      </c>
      <c r="D1775" s="317" t="s">
        <v>651</v>
      </c>
    </row>
    <row r="1776" spans="1:4" x14ac:dyDescent="0.3">
      <c r="A1776" s="317" t="s">
        <v>1027</v>
      </c>
      <c r="B1776" s="374" t="s">
        <v>1028</v>
      </c>
      <c r="C1776" s="317" t="s">
        <v>729</v>
      </c>
      <c r="D1776" s="317" t="s">
        <v>730</v>
      </c>
    </row>
    <row r="1777" spans="1:4" x14ac:dyDescent="0.3">
      <c r="A1777" s="317" t="s">
        <v>1027</v>
      </c>
      <c r="B1777" s="374" t="s">
        <v>1028</v>
      </c>
      <c r="C1777" s="317" t="s">
        <v>705</v>
      </c>
      <c r="D1777" s="317" t="s">
        <v>706</v>
      </c>
    </row>
    <row r="1778" spans="1:4" x14ac:dyDescent="0.3">
      <c r="A1778" s="317" t="s">
        <v>1027</v>
      </c>
      <c r="B1778" s="374" t="s">
        <v>1028</v>
      </c>
      <c r="C1778" s="317" t="s">
        <v>654</v>
      </c>
      <c r="D1778" s="317" t="s">
        <v>655</v>
      </c>
    </row>
    <row r="1779" spans="1:4" x14ac:dyDescent="0.3">
      <c r="A1779" s="317" t="s">
        <v>1027</v>
      </c>
      <c r="B1779" s="374" t="s">
        <v>1028</v>
      </c>
      <c r="C1779" s="317" t="s">
        <v>677</v>
      </c>
      <c r="D1779" s="317" t="s">
        <v>678</v>
      </c>
    </row>
    <row r="1780" spans="1:4" x14ac:dyDescent="0.3">
      <c r="A1780" s="317" t="s">
        <v>1027</v>
      </c>
      <c r="B1780" s="374" t="s">
        <v>1028</v>
      </c>
      <c r="C1780" s="317" t="s">
        <v>658</v>
      </c>
      <c r="D1780" s="317" t="s">
        <v>659</v>
      </c>
    </row>
    <row r="1781" spans="1:4" x14ac:dyDescent="0.3">
      <c r="A1781" s="317" t="s">
        <v>1027</v>
      </c>
      <c r="B1781" s="374" t="s">
        <v>1028</v>
      </c>
      <c r="C1781" s="317" t="s">
        <v>660</v>
      </c>
      <c r="D1781" s="317" t="s">
        <v>661</v>
      </c>
    </row>
    <row r="1782" spans="1:4" x14ac:dyDescent="0.3">
      <c r="A1782" s="317" t="s">
        <v>1027</v>
      </c>
      <c r="B1782" s="374" t="s">
        <v>1028</v>
      </c>
      <c r="C1782" s="317" t="s">
        <v>709</v>
      </c>
      <c r="D1782" s="317" t="s">
        <v>710</v>
      </c>
    </row>
    <row r="1783" spans="1:4" x14ac:dyDescent="0.3">
      <c r="A1783" s="317" t="s">
        <v>1027</v>
      </c>
      <c r="B1783" s="374" t="s">
        <v>1028</v>
      </c>
      <c r="C1783" s="317" t="s">
        <v>683</v>
      </c>
      <c r="D1783" s="317" t="s">
        <v>684</v>
      </c>
    </row>
    <row r="1784" spans="1:4" x14ac:dyDescent="0.3">
      <c r="A1784" s="317" t="s">
        <v>1027</v>
      </c>
      <c r="B1784" s="374" t="s">
        <v>1028</v>
      </c>
      <c r="C1784" s="317" t="s">
        <v>715</v>
      </c>
      <c r="D1784" s="317" t="s">
        <v>716</v>
      </c>
    </row>
    <row r="1785" spans="1:4" x14ac:dyDescent="0.3">
      <c r="A1785" s="317" t="s">
        <v>1027</v>
      </c>
      <c r="B1785" s="374" t="s">
        <v>1028</v>
      </c>
      <c r="C1785" s="317" t="s">
        <v>717</v>
      </c>
      <c r="D1785" t="s">
        <v>718</v>
      </c>
    </row>
    <row r="1786" spans="1:4" x14ac:dyDescent="0.3">
      <c r="A1786" s="317" t="s">
        <v>1027</v>
      </c>
      <c r="B1786" s="374" t="s">
        <v>1028</v>
      </c>
      <c r="C1786" s="317" t="s">
        <v>721</v>
      </c>
      <c r="D1786" s="317" t="s">
        <v>722</v>
      </c>
    </row>
    <row r="1787" spans="1:4" x14ac:dyDescent="0.3">
      <c r="A1787" s="317" t="s">
        <v>1027</v>
      </c>
      <c r="B1787" s="374" t="s">
        <v>1028</v>
      </c>
      <c r="C1787" s="317" t="s">
        <v>662</v>
      </c>
      <c r="D1787" s="317" t="s">
        <v>397</v>
      </c>
    </row>
    <row r="1788" spans="1:4" x14ac:dyDescent="0.3">
      <c r="A1788" s="317" t="s">
        <v>1027</v>
      </c>
      <c r="B1788" s="374" t="s">
        <v>1028</v>
      </c>
      <c r="C1788" s="317" t="s">
        <v>663</v>
      </c>
      <c r="D1788" s="317" t="s">
        <v>664</v>
      </c>
    </row>
    <row r="1789" spans="1:4" x14ac:dyDescent="0.3">
      <c r="A1789" s="317" t="s">
        <v>1027</v>
      </c>
      <c r="B1789" s="374" t="s">
        <v>1028</v>
      </c>
      <c r="C1789" s="317" t="s">
        <v>665</v>
      </c>
      <c r="D1789" s="317" t="s">
        <v>666</v>
      </c>
    </row>
    <row r="1790" spans="1:4" x14ac:dyDescent="0.3">
      <c r="A1790" s="317" t="s">
        <v>1029</v>
      </c>
      <c r="B1790" s="374" t="s">
        <v>1030</v>
      </c>
      <c r="C1790" s="317" t="s">
        <v>689</v>
      </c>
      <c r="D1790" s="317" t="s">
        <v>690</v>
      </c>
    </row>
    <row r="1791" spans="1:4" x14ac:dyDescent="0.3">
      <c r="A1791" s="317" t="s">
        <v>1029</v>
      </c>
      <c r="B1791" s="374" t="s">
        <v>1030</v>
      </c>
      <c r="C1791" s="317" t="s">
        <v>766</v>
      </c>
      <c r="D1791" s="317" t="s">
        <v>767</v>
      </c>
    </row>
    <row r="1792" spans="1:4" x14ac:dyDescent="0.3">
      <c r="A1792" s="317" t="s">
        <v>1029</v>
      </c>
      <c r="B1792" s="374" t="s">
        <v>1030</v>
      </c>
      <c r="C1792" s="317" t="s">
        <v>644</v>
      </c>
      <c r="D1792" s="317" t="s">
        <v>645</v>
      </c>
    </row>
    <row r="1793" spans="1:4" x14ac:dyDescent="0.3">
      <c r="A1793" s="317" t="s">
        <v>1029</v>
      </c>
      <c r="B1793" s="374" t="s">
        <v>1030</v>
      </c>
      <c r="C1793" s="317" t="s">
        <v>646</v>
      </c>
      <c r="D1793" s="317" t="s">
        <v>647</v>
      </c>
    </row>
    <row r="1794" spans="1:4" x14ac:dyDescent="0.3">
      <c r="A1794" s="317" t="s">
        <v>1029</v>
      </c>
      <c r="B1794" s="374" t="s">
        <v>1030</v>
      </c>
      <c r="C1794" s="317" t="s">
        <v>648</v>
      </c>
      <c r="D1794" s="317" t="s">
        <v>649</v>
      </c>
    </row>
    <row r="1795" spans="1:4" x14ac:dyDescent="0.3">
      <c r="A1795" s="317" t="s">
        <v>1029</v>
      </c>
      <c r="B1795" s="374" t="s">
        <v>1030</v>
      </c>
      <c r="C1795" s="317" t="s">
        <v>673</v>
      </c>
      <c r="D1795" s="317" t="s">
        <v>674</v>
      </c>
    </row>
    <row r="1796" spans="1:4" x14ac:dyDescent="0.3">
      <c r="A1796" s="317" t="s">
        <v>1029</v>
      </c>
      <c r="B1796" s="374" t="s">
        <v>1030</v>
      </c>
      <c r="C1796" s="317" t="s">
        <v>650</v>
      </c>
      <c r="D1796" s="317" t="s">
        <v>651</v>
      </c>
    </row>
    <row r="1797" spans="1:4" x14ac:dyDescent="0.3">
      <c r="A1797" s="317" t="s">
        <v>1029</v>
      </c>
      <c r="B1797" s="374" t="s">
        <v>1030</v>
      </c>
      <c r="C1797" s="317" t="s">
        <v>729</v>
      </c>
      <c r="D1797" s="317" t="s">
        <v>730</v>
      </c>
    </row>
    <row r="1798" spans="1:4" x14ac:dyDescent="0.3">
      <c r="A1798" s="317" t="s">
        <v>1029</v>
      </c>
      <c r="B1798" s="374" t="s">
        <v>1030</v>
      </c>
      <c r="C1798" s="317" t="s">
        <v>705</v>
      </c>
      <c r="D1798" s="317" t="s">
        <v>706</v>
      </c>
    </row>
    <row r="1799" spans="1:4" x14ac:dyDescent="0.3">
      <c r="A1799" s="317" t="s">
        <v>1029</v>
      </c>
      <c r="B1799" s="374" t="s">
        <v>1030</v>
      </c>
      <c r="C1799" s="317" t="s">
        <v>652</v>
      </c>
      <c r="D1799" s="317" t="s">
        <v>653</v>
      </c>
    </row>
    <row r="1800" spans="1:4" x14ac:dyDescent="0.3">
      <c r="A1800" s="317" t="s">
        <v>1029</v>
      </c>
      <c r="B1800" s="374" t="s">
        <v>1030</v>
      </c>
      <c r="C1800" s="317" t="s">
        <v>675</v>
      </c>
      <c r="D1800" s="317" t="s">
        <v>676</v>
      </c>
    </row>
    <row r="1801" spans="1:4" x14ac:dyDescent="0.3">
      <c r="A1801" s="317" t="s">
        <v>1029</v>
      </c>
      <c r="B1801" s="374" t="s">
        <v>1030</v>
      </c>
      <c r="C1801" s="317" t="s">
        <v>654</v>
      </c>
      <c r="D1801" s="317" t="s">
        <v>655</v>
      </c>
    </row>
    <row r="1802" spans="1:4" x14ac:dyDescent="0.3">
      <c r="A1802" s="317" t="s">
        <v>1029</v>
      </c>
      <c r="B1802" s="374" t="s">
        <v>1030</v>
      </c>
      <c r="C1802" s="317" t="s">
        <v>677</v>
      </c>
      <c r="D1802" s="317" t="s">
        <v>678</v>
      </c>
    </row>
    <row r="1803" spans="1:4" x14ac:dyDescent="0.3">
      <c r="A1803" s="317" t="s">
        <v>1029</v>
      </c>
      <c r="B1803" s="374" t="s">
        <v>1030</v>
      </c>
      <c r="C1803" s="317" t="s">
        <v>679</v>
      </c>
      <c r="D1803" s="317" t="s">
        <v>680</v>
      </c>
    </row>
    <row r="1804" spans="1:4" x14ac:dyDescent="0.3">
      <c r="A1804" s="317" t="s">
        <v>1029</v>
      </c>
      <c r="B1804" s="374" t="s">
        <v>1030</v>
      </c>
      <c r="C1804" s="317" t="s">
        <v>660</v>
      </c>
      <c r="D1804" s="317" t="s">
        <v>661</v>
      </c>
    </row>
    <row r="1805" spans="1:4" x14ac:dyDescent="0.3">
      <c r="A1805" s="317" t="s">
        <v>1029</v>
      </c>
      <c r="B1805" s="374" t="s">
        <v>1030</v>
      </c>
      <c r="C1805" s="317" t="s">
        <v>709</v>
      </c>
      <c r="D1805" s="317" t="s">
        <v>710</v>
      </c>
    </row>
    <row r="1806" spans="1:4" x14ac:dyDescent="0.3">
      <c r="A1806" s="317" t="s">
        <v>1029</v>
      </c>
      <c r="B1806" s="374" t="s">
        <v>1030</v>
      </c>
      <c r="C1806" s="317" t="s">
        <v>683</v>
      </c>
      <c r="D1806" s="317" t="s">
        <v>684</v>
      </c>
    </row>
    <row r="1807" spans="1:4" x14ac:dyDescent="0.3">
      <c r="A1807" s="317" t="s">
        <v>1029</v>
      </c>
      <c r="B1807" s="374" t="s">
        <v>1030</v>
      </c>
      <c r="C1807" s="317" t="s">
        <v>711</v>
      </c>
      <c r="D1807" s="317" t="s">
        <v>712</v>
      </c>
    </row>
    <row r="1808" spans="1:4" x14ac:dyDescent="0.3">
      <c r="A1808" s="317" t="s">
        <v>1029</v>
      </c>
      <c r="B1808" s="375" t="s">
        <v>1030</v>
      </c>
      <c r="C1808" s="317" t="s">
        <v>713</v>
      </c>
      <c r="D1808" s="317" t="s">
        <v>714</v>
      </c>
    </row>
    <row r="1809" spans="1:4" x14ac:dyDescent="0.3">
      <c r="A1809" s="317" t="s">
        <v>1029</v>
      </c>
      <c r="B1809" s="375" t="s">
        <v>1030</v>
      </c>
      <c r="C1809" s="317" t="s">
        <v>721</v>
      </c>
      <c r="D1809" s="317" t="s">
        <v>722</v>
      </c>
    </row>
    <row r="1810" spans="1:4" x14ac:dyDescent="0.3">
      <c r="A1810" s="317" t="s">
        <v>1029</v>
      </c>
      <c r="B1810" s="375" t="s">
        <v>1030</v>
      </c>
      <c r="C1810" s="317" t="s">
        <v>662</v>
      </c>
      <c r="D1810" s="317" t="s">
        <v>397</v>
      </c>
    </row>
    <row r="1811" spans="1:4" x14ac:dyDescent="0.3">
      <c r="A1811" s="317" t="s">
        <v>1029</v>
      </c>
      <c r="B1811" s="375" t="s">
        <v>1030</v>
      </c>
      <c r="C1811" s="317" t="s">
        <v>663</v>
      </c>
      <c r="D1811" s="317" t="s">
        <v>664</v>
      </c>
    </row>
    <row r="1812" spans="1:4" x14ac:dyDescent="0.3">
      <c r="A1812" s="317" t="s">
        <v>1029</v>
      </c>
      <c r="B1812" s="375" t="s">
        <v>1030</v>
      </c>
      <c r="C1812" s="317" t="s">
        <v>665</v>
      </c>
      <c r="D1812" s="317" t="s">
        <v>666</v>
      </c>
    </row>
    <row r="1813" spans="1:4" x14ac:dyDescent="0.3">
      <c r="A1813" s="317" t="s">
        <v>1031</v>
      </c>
      <c r="B1813" s="375" t="s">
        <v>1032</v>
      </c>
      <c r="C1813" s="317" t="s">
        <v>644</v>
      </c>
      <c r="D1813" s="317" t="s">
        <v>645</v>
      </c>
    </row>
    <row r="1814" spans="1:4" x14ac:dyDescent="0.3">
      <c r="A1814" s="317" t="s">
        <v>1031</v>
      </c>
      <c r="B1814" s="375" t="s">
        <v>1032</v>
      </c>
      <c r="C1814" s="317" t="s">
        <v>691</v>
      </c>
      <c r="D1814" s="317" t="s">
        <v>692</v>
      </c>
    </row>
    <row r="1815" spans="1:4" x14ac:dyDescent="0.3">
      <c r="A1815" s="317" t="s">
        <v>1031</v>
      </c>
      <c r="B1815" s="375" t="s">
        <v>1032</v>
      </c>
      <c r="C1815" s="317" t="s">
        <v>695</v>
      </c>
      <c r="D1815" s="317" t="s">
        <v>696</v>
      </c>
    </row>
    <row r="1816" spans="1:4" x14ac:dyDescent="0.3">
      <c r="A1816" s="317" t="s">
        <v>1031</v>
      </c>
      <c r="B1816" s="375" t="s">
        <v>1032</v>
      </c>
      <c r="C1816" s="317" t="s">
        <v>673</v>
      </c>
      <c r="D1816" s="317" t="s">
        <v>674</v>
      </c>
    </row>
    <row r="1817" spans="1:4" x14ac:dyDescent="0.3">
      <c r="A1817" s="317" t="s">
        <v>1031</v>
      </c>
      <c r="B1817" s="375" t="s">
        <v>1032</v>
      </c>
      <c r="C1817" s="317" t="s">
        <v>650</v>
      </c>
      <c r="D1817" s="317" t="s">
        <v>651</v>
      </c>
    </row>
    <row r="1818" spans="1:4" x14ac:dyDescent="0.3">
      <c r="A1818" s="317" t="s">
        <v>1031</v>
      </c>
      <c r="B1818" s="375" t="s">
        <v>1032</v>
      </c>
      <c r="C1818" s="317" t="s">
        <v>729</v>
      </c>
      <c r="D1818" s="317" t="s">
        <v>730</v>
      </c>
    </row>
    <row r="1819" spans="1:4" x14ac:dyDescent="0.3">
      <c r="A1819" s="317" t="s">
        <v>1031</v>
      </c>
      <c r="B1819" s="375" t="s">
        <v>1032</v>
      </c>
      <c r="C1819" s="317" t="s">
        <v>709</v>
      </c>
      <c r="D1819" s="317" t="s">
        <v>710</v>
      </c>
    </row>
    <row r="1820" spans="1:4" x14ac:dyDescent="0.3">
      <c r="A1820" s="317" t="s">
        <v>1031</v>
      </c>
      <c r="B1820" s="375" t="s">
        <v>1032</v>
      </c>
      <c r="C1820" s="317" t="s">
        <v>663</v>
      </c>
      <c r="D1820" s="317" t="s">
        <v>664</v>
      </c>
    </row>
    <row r="1821" spans="1:4" x14ac:dyDescent="0.3">
      <c r="A1821" s="317" t="s">
        <v>1031</v>
      </c>
      <c r="B1821" s="375" t="s">
        <v>1032</v>
      </c>
      <c r="C1821" s="317" t="s">
        <v>665</v>
      </c>
      <c r="D1821" s="317" t="s">
        <v>666</v>
      </c>
    </row>
    <row r="1822" spans="1:4" x14ac:dyDescent="0.3">
      <c r="A1822" s="317" t="s">
        <v>1033</v>
      </c>
      <c r="B1822" s="375" t="s">
        <v>1034</v>
      </c>
      <c r="C1822" s="317" t="s">
        <v>691</v>
      </c>
      <c r="D1822" s="317" t="s">
        <v>692</v>
      </c>
    </row>
    <row r="1823" spans="1:4" x14ac:dyDescent="0.3">
      <c r="A1823" s="317" t="s">
        <v>1033</v>
      </c>
      <c r="B1823" s="375" t="s">
        <v>1034</v>
      </c>
      <c r="C1823" s="317" t="s">
        <v>695</v>
      </c>
      <c r="D1823" s="317" t="s">
        <v>696</v>
      </c>
    </row>
    <row r="1824" spans="1:4" x14ac:dyDescent="0.3">
      <c r="A1824" s="317" t="s">
        <v>1033</v>
      </c>
      <c r="B1824" s="375" t="s">
        <v>1034</v>
      </c>
      <c r="C1824" s="317" t="s">
        <v>648</v>
      </c>
      <c r="D1824" s="317" t="s">
        <v>649</v>
      </c>
    </row>
    <row r="1825" spans="1:4" x14ac:dyDescent="0.3">
      <c r="A1825" s="317" t="s">
        <v>1033</v>
      </c>
      <c r="B1825" s="375" t="s">
        <v>1034</v>
      </c>
      <c r="C1825" s="317" t="s">
        <v>697</v>
      </c>
      <c r="D1825" s="317" t="s">
        <v>698</v>
      </c>
    </row>
    <row r="1826" spans="1:4" x14ac:dyDescent="0.3">
      <c r="A1826" s="317" t="s">
        <v>1033</v>
      </c>
      <c r="B1826" s="375" t="s">
        <v>1034</v>
      </c>
      <c r="C1826" s="317" t="s">
        <v>650</v>
      </c>
      <c r="D1826" s="317" t="s">
        <v>651</v>
      </c>
    </row>
    <row r="1827" spans="1:4" x14ac:dyDescent="0.3">
      <c r="A1827" s="317" t="s">
        <v>1033</v>
      </c>
      <c r="B1827" s="375" t="s">
        <v>1034</v>
      </c>
      <c r="C1827" s="317" t="s">
        <v>729</v>
      </c>
      <c r="D1827" s="317" t="s">
        <v>730</v>
      </c>
    </row>
    <row r="1828" spans="1:4" x14ac:dyDescent="0.3">
      <c r="A1828" s="317" t="s">
        <v>1033</v>
      </c>
      <c r="B1828" s="375" t="s">
        <v>1034</v>
      </c>
      <c r="C1828" s="317" t="s">
        <v>675</v>
      </c>
      <c r="D1828" s="317" t="s">
        <v>676</v>
      </c>
    </row>
    <row r="1829" spans="1:4" x14ac:dyDescent="0.3">
      <c r="A1829" s="317" t="s">
        <v>1033</v>
      </c>
      <c r="B1829" s="375" t="s">
        <v>1034</v>
      </c>
      <c r="C1829" s="317" t="s">
        <v>660</v>
      </c>
      <c r="D1829" s="317" t="s">
        <v>661</v>
      </c>
    </row>
    <row r="1830" spans="1:4" x14ac:dyDescent="0.3">
      <c r="A1830" s="317" t="s">
        <v>1033</v>
      </c>
      <c r="B1830" s="375" t="s">
        <v>1034</v>
      </c>
      <c r="C1830" s="317" t="s">
        <v>683</v>
      </c>
      <c r="D1830" s="317" t="s">
        <v>684</v>
      </c>
    </row>
    <row r="1831" spans="1:4" x14ac:dyDescent="0.3">
      <c r="A1831" s="317" t="s">
        <v>1033</v>
      </c>
      <c r="B1831" s="375" t="s">
        <v>1034</v>
      </c>
      <c r="C1831" s="317" t="s">
        <v>721</v>
      </c>
      <c r="D1831" s="317" t="s">
        <v>722</v>
      </c>
    </row>
    <row r="1832" spans="1:4" x14ac:dyDescent="0.3">
      <c r="A1832" s="317" t="s">
        <v>1033</v>
      </c>
      <c r="B1832" s="375" t="s">
        <v>1034</v>
      </c>
      <c r="C1832" s="317" t="s">
        <v>662</v>
      </c>
      <c r="D1832" s="317" t="s">
        <v>397</v>
      </c>
    </row>
    <row r="1833" spans="1:4" x14ac:dyDescent="0.3">
      <c r="A1833" s="317" t="s">
        <v>1033</v>
      </c>
      <c r="B1833" s="375" t="s">
        <v>1034</v>
      </c>
      <c r="C1833" s="317" t="s">
        <v>663</v>
      </c>
      <c r="D1833" s="317" t="s">
        <v>664</v>
      </c>
    </row>
    <row r="1834" spans="1:4" x14ac:dyDescent="0.3">
      <c r="A1834" s="317" t="s">
        <v>1033</v>
      </c>
      <c r="B1834" s="375" t="s">
        <v>1034</v>
      </c>
      <c r="C1834" s="317" t="s">
        <v>665</v>
      </c>
      <c r="D1834" s="317" t="s">
        <v>666</v>
      </c>
    </row>
    <row r="1835" spans="1:4" x14ac:dyDescent="0.3">
      <c r="A1835" s="317" t="s">
        <v>1035</v>
      </c>
      <c r="B1835" s="375" t="s">
        <v>1036</v>
      </c>
      <c r="C1835" s="317" t="s">
        <v>669</v>
      </c>
      <c r="D1835" s="317" t="s">
        <v>670</v>
      </c>
    </row>
    <row r="1836" spans="1:4" x14ac:dyDescent="0.3">
      <c r="A1836" s="317" t="s">
        <v>1035</v>
      </c>
      <c r="B1836" s="375" t="s">
        <v>1036</v>
      </c>
      <c r="C1836" s="317" t="s">
        <v>648</v>
      </c>
      <c r="D1836" s="317" t="s">
        <v>649</v>
      </c>
    </row>
    <row r="1837" spans="1:4" x14ac:dyDescent="0.3">
      <c r="A1837" s="317" t="s">
        <v>1035</v>
      </c>
      <c r="B1837" s="375" t="s">
        <v>1036</v>
      </c>
      <c r="C1837" s="317" t="s">
        <v>650</v>
      </c>
      <c r="D1837" s="317" t="s">
        <v>651</v>
      </c>
    </row>
    <row r="1838" spans="1:4" x14ac:dyDescent="0.3">
      <c r="A1838" s="317" t="s">
        <v>1035</v>
      </c>
      <c r="B1838" s="375" t="s">
        <v>1036</v>
      </c>
      <c r="C1838" s="317" t="s">
        <v>705</v>
      </c>
      <c r="D1838" s="317" t="s">
        <v>706</v>
      </c>
    </row>
    <row r="1839" spans="1:4" x14ac:dyDescent="0.3">
      <c r="A1839" s="317" t="s">
        <v>1035</v>
      </c>
      <c r="B1839" s="375" t="s">
        <v>1036</v>
      </c>
      <c r="C1839" s="317" t="s">
        <v>654</v>
      </c>
      <c r="D1839" s="317" t="s">
        <v>655</v>
      </c>
    </row>
    <row r="1840" spans="1:4" x14ac:dyDescent="0.3">
      <c r="A1840" s="317" t="s">
        <v>1035</v>
      </c>
      <c r="B1840" s="375" t="s">
        <v>1036</v>
      </c>
      <c r="C1840" s="317" t="s">
        <v>656</v>
      </c>
      <c r="D1840" s="317" t="s">
        <v>657</v>
      </c>
    </row>
    <row r="1841" spans="1:4" x14ac:dyDescent="0.3">
      <c r="A1841" s="317" t="s">
        <v>1035</v>
      </c>
      <c r="B1841" s="375" t="s">
        <v>1036</v>
      </c>
      <c r="C1841" s="317" t="s">
        <v>677</v>
      </c>
      <c r="D1841" s="317" t="s">
        <v>678</v>
      </c>
    </row>
    <row r="1842" spans="1:4" x14ac:dyDescent="0.3">
      <c r="A1842" s="317" t="s">
        <v>1035</v>
      </c>
      <c r="B1842" s="375" t="s">
        <v>1036</v>
      </c>
      <c r="C1842" s="317" t="s">
        <v>658</v>
      </c>
      <c r="D1842" s="317" t="s">
        <v>659</v>
      </c>
    </row>
    <row r="1843" spans="1:4" x14ac:dyDescent="0.3">
      <c r="A1843" s="317" t="s">
        <v>1035</v>
      </c>
      <c r="B1843" s="375" t="s">
        <v>1036</v>
      </c>
      <c r="C1843" s="317" t="s">
        <v>660</v>
      </c>
      <c r="D1843" s="317" t="s">
        <v>661</v>
      </c>
    </row>
    <row r="1844" spans="1:4" x14ac:dyDescent="0.3">
      <c r="A1844" s="317" t="s">
        <v>1035</v>
      </c>
      <c r="B1844" s="375" t="s">
        <v>1036</v>
      </c>
      <c r="C1844" s="317" t="s">
        <v>683</v>
      </c>
      <c r="D1844" s="317" t="s">
        <v>684</v>
      </c>
    </row>
    <row r="1845" spans="1:4" x14ac:dyDescent="0.3">
      <c r="A1845" s="317" t="s">
        <v>1035</v>
      </c>
      <c r="B1845" s="375" t="s">
        <v>1036</v>
      </c>
      <c r="C1845" s="317" t="s">
        <v>721</v>
      </c>
      <c r="D1845" s="317" t="s">
        <v>722</v>
      </c>
    </row>
    <row r="1846" spans="1:4" x14ac:dyDescent="0.3">
      <c r="A1846" s="317" t="s">
        <v>1035</v>
      </c>
      <c r="B1846" s="375" t="s">
        <v>1036</v>
      </c>
      <c r="C1846" s="317" t="s">
        <v>662</v>
      </c>
      <c r="D1846" s="317" t="s">
        <v>397</v>
      </c>
    </row>
    <row r="1847" spans="1:4" x14ac:dyDescent="0.3">
      <c r="A1847" s="317" t="s">
        <v>1035</v>
      </c>
      <c r="B1847" s="375" t="s">
        <v>1036</v>
      </c>
      <c r="C1847" s="317" t="s">
        <v>663</v>
      </c>
      <c r="D1847" s="317" t="s">
        <v>664</v>
      </c>
    </row>
    <row r="1848" spans="1:4" x14ac:dyDescent="0.3">
      <c r="A1848" s="317" t="s">
        <v>1035</v>
      </c>
      <c r="B1848" s="375" t="s">
        <v>1036</v>
      </c>
      <c r="C1848" s="317" t="s">
        <v>665</v>
      </c>
      <c r="D1848" s="317" t="s">
        <v>666</v>
      </c>
    </row>
    <row r="1849" spans="1:4" x14ac:dyDescent="0.3">
      <c r="A1849" s="317" t="s">
        <v>1037</v>
      </c>
      <c r="B1849" s="375" t="s">
        <v>1038</v>
      </c>
      <c r="C1849" s="317" t="s">
        <v>669</v>
      </c>
      <c r="D1849" s="317" t="s">
        <v>670</v>
      </c>
    </row>
    <row r="1850" spans="1:4" x14ac:dyDescent="0.3">
      <c r="A1850" s="317" t="s">
        <v>1037</v>
      </c>
      <c r="B1850" s="375" t="s">
        <v>1038</v>
      </c>
      <c r="C1850" s="317" t="s">
        <v>648</v>
      </c>
      <c r="D1850" s="317" t="s">
        <v>649</v>
      </c>
    </row>
    <row r="1851" spans="1:4" x14ac:dyDescent="0.3">
      <c r="A1851" s="317" t="s">
        <v>1037</v>
      </c>
      <c r="B1851" s="375" t="s">
        <v>1038</v>
      </c>
      <c r="C1851" s="317" t="s">
        <v>650</v>
      </c>
      <c r="D1851" s="317" t="s">
        <v>651</v>
      </c>
    </row>
    <row r="1852" spans="1:4" x14ac:dyDescent="0.3">
      <c r="A1852" s="317" t="s">
        <v>1037</v>
      </c>
      <c r="B1852" s="375" t="s">
        <v>1038</v>
      </c>
      <c r="C1852" s="317" t="s">
        <v>705</v>
      </c>
      <c r="D1852" s="317" t="s">
        <v>706</v>
      </c>
    </row>
    <row r="1853" spans="1:4" x14ac:dyDescent="0.3">
      <c r="A1853" s="317" t="s">
        <v>1037</v>
      </c>
      <c r="B1853" s="375" t="s">
        <v>1038</v>
      </c>
      <c r="C1853" s="317" t="s">
        <v>654</v>
      </c>
      <c r="D1853" s="317" t="s">
        <v>655</v>
      </c>
    </row>
    <row r="1854" spans="1:4" x14ac:dyDescent="0.3">
      <c r="A1854" s="317" t="s">
        <v>1037</v>
      </c>
      <c r="B1854" s="375" t="s">
        <v>1038</v>
      </c>
      <c r="C1854" s="317" t="s">
        <v>656</v>
      </c>
      <c r="D1854" s="317" t="s">
        <v>657</v>
      </c>
    </row>
    <row r="1855" spans="1:4" x14ac:dyDescent="0.3">
      <c r="A1855" s="317" t="s">
        <v>1037</v>
      </c>
      <c r="B1855" s="375" t="s">
        <v>1038</v>
      </c>
      <c r="C1855" s="317" t="s">
        <v>677</v>
      </c>
      <c r="D1855" s="317" t="s">
        <v>678</v>
      </c>
    </row>
    <row r="1856" spans="1:4" x14ac:dyDescent="0.3">
      <c r="A1856" s="317" t="s">
        <v>1037</v>
      </c>
      <c r="B1856" s="375" t="s">
        <v>1038</v>
      </c>
      <c r="C1856" s="317" t="s">
        <v>658</v>
      </c>
      <c r="D1856" s="317" t="s">
        <v>659</v>
      </c>
    </row>
    <row r="1857" spans="1:4" x14ac:dyDescent="0.3">
      <c r="A1857" s="317" t="s">
        <v>1037</v>
      </c>
      <c r="B1857" s="375" t="s">
        <v>1038</v>
      </c>
      <c r="C1857" s="317" t="s">
        <v>660</v>
      </c>
      <c r="D1857" s="317" t="s">
        <v>661</v>
      </c>
    </row>
    <row r="1858" spans="1:4" x14ac:dyDescent="0.3">
      <c r="A1858" s="317" t="s">
        <v>1037</v>
      </c>
      <c r="B1858" s="375" t="s">
        <v>1038</v>
      </c>
      <c r="C1858" s="317" t="s">
        <v>683</v>
      </c>
      <c r="D1858" s="317" t="s">
        <v>684</v>
      </c>
    </row>
    <row r="1859" spans="1:4" x14ac:dyDescent="0.3">
      <c r="A1859" s="317" t="s">
        <v>1037</v>
      </c>
      <c r="B1859" s="375" t="s">
        <v>1038</v>
      </c>
      <c r="C1859" s="317" t="s">
        <v>711</v>
      </c>
      <c r="D1859" s="317" t="s">
        <v>712</v>
      </c>
    </row>
    <row r="1860" spans="1:4" x14ac:dyDescent="0.3">
      <c r="A1860" s="317" t="s">
        <v>1037</v>
      </c>
      <c r="B1860" s="375" t="s">
        <v>1038</v>
      </c>
      <c r="C1860" s="317" t="s">
        <v>721</v>
      </c>
      <c r="D1860" s="317" t="s">
        <v>722</v>
      </c>
    </row>
    <row r="1861" spans="1:4" x14ac:dyDescent="0.3">
      <c r="A1861" s="317" t="s">
        <v>1037</v>
      </c>
      <c r="B1861" s="375" t="s">
        <v>1038</v>
      </c>
      <c r="C1861" s="317" t="s">
        <v>662</v>
      </c>
      <c r="D1861" s="317" t="s">
        <v>397</v>
      </c>
    </row>
    <row r="1862" spans="1:4" x14ac:dyDescent="0.3">
      <c r="A1862" s="317" t="s">
        <v>1037</v>
      </c>
      <c r="B1862" s="375" t="s">
        <v>1038</v>
      </c>
      <c r="C1862" s="317" t="s">
        <v>663</v>
      </c>
      <c r="D1862" s="317" t="s">
        <v>664</v>
      </c>
    </row>
    <row r="1863" spans="1:4" x14ac:dyDescent="0.3">
      <c r="A1863" s="317" t="s">
        <v>1037</v>
      </c>
      <c r="B1863" s="375" t="s">
        <v>1038</v>
      </c>
      <c r="C1863" s="317" t="s">
        <v>665</v>
      </c>
      <c r="D1863" s="317" t="s">
        <v>666</v>
      </c>
    </row>
    <row r="1864" spans="1:4" x14ac:dyDescent="0.3">
      <c r="A1864" s="317" t="s">
        <v>1039</v>
      </c>
      <c r="B1864" s="375" t="s">
        <v>1040</v>
      </c>
      <c r="C1864" s="317" t="s">
        <v>644</v>
      </c>
      <c r="D1864" s="317" t="s">
        <v>645</v>
      </c>
    </row>
    <row r="1865" spans="1:4" x14ac:dyDescent="0.3">
      <c r="A1865" s="317" t="s">
        <v>1039</v>
      </c>
      <c r="B1865" s="375" t="s">
        <v>1040</v>
      </c>
      <c r="C1865" s="317" t="s">
        <v>646</v>
      </c>
      <c r="D1865" s="317" t="s">
        <v>647</v>
      </c>
    </row>
    <row r="1866" spans="1:4" x14ac:dyDescent="0.3">
      <c r="A1866" s="317" t="s">
        <v>1039</v>
      </c>
      <c r="B1866" s="375" t="s">
        <v>1040</v>
      </c>
      <c r="C1866" s="317" t="s">
        <v>648</v>
      </c>
      <c r="D1866" s="317" t="s">
        <v>649</v>
      </c>
    </row>
    <row r="1867" spans="1:4" x14ac:dyDescent="0.3">
      <c r="A1867" s="317" t="s">
        <v>1039</v>
      </c>
      <c r="B1867" s="375" t="s">
        <v>1040</v>
      </c>
      <c r="C1867" s="317" t="s">
        <v>650</v>
      </c>
      <c r="D1867" s="317" t="s">
        <v>651</v>
      </c>
    </row>
    <row r="1868" spans="1:4" x14ac:dyDescent="0.3">
      <c r="A1868" s="317" t="s">
        <v>1039</v>
      </c>
      <c r="B1868" s="375" t="s">
        <v>1040</v>
      </c>
      <c r="C1868" s="317" t="s">
        <v>654</v>
      </c>
      <c r="D1868" s="317" t="s">
        <v>655</v>
      </c>
    </row>
    <row r="1869" spans="1:4" x14ac:dyDescent="0.3">
      <c r="A1869" s="317" t="s">
        <v>1039</v>
      </c>
      <c r="B1869" s="375" t="s">
        <v>1040</v>
      </c>
      <c r="C1869" s="317" t="s">
        <v>656</v>
      </c>
      <c r="D1869" s="317" t="s">
        <v>657</v>
      </c>
    </row>
    <row r="1870" spans="1:4" x14ac:dyDescent="0.3">
      <c r="A1870" s="317" t="s">
        <v>1039</v>
      </c>
      <c r="B1870" s="375" t="s">
        <v>1040</v>
      </c>
      <c r="C1870" s="317" t="s">
        <v>660</v>
      </c>
      <c r="D1870" s="317" t="s">
        <v>661</v>
      </c>
    </row>
    <row r="1871" spans="1:4" x14ac:dyDescent="0.3">
      <c r="A1871" s="317" t="s">
        <v>1039</v>
      </c>
      <c r="B1871" s="375" t="s">
        <v>1040</v>
      </c>
      <c r="C1871" s="317" t="s">
        <v>662</v>
      </c>
      <c r="D1871" s="317" t="s">
        <v>397</v>
      </c>
    </row>
    <row r="1872" spans="1:4" x14ac:dyDescent="0.3">
      <c r="A1872" s="317" t="s">
        <v>1039</v>
      </c>
      <c r="B1872" s="375" t="s">
        <v>1040</v>
      </c>
      <c r="C1872" s="317" t="s">
        <v>663</v>
      </c>
      <c r="D1872" s="317" t="s">
        <v>664</v>
      </c>
    </row>
    <row r="1873" spans="1:4" x14ac:dyDescent="0.3">
      <c r="A1873" s="317" t="s">
        <v>1039</v>
      </c>
      <c r="B1873" s="375" t="s">
        <v>1040</v>
      </c>
      <c r="C1873" s="317" t="s">
        <v>665</v>
      </c>
      <c r="D1873" s="317" t="s">
        <v>666</v>
      </c>
    </row>
    <row r="1874" spans="1:4" x14ac:dyDescent="0.3">
      <c r="A1874" s="317" t="s">
        <v>1041</v>
      </c>
      <c r="B1874" s="375" t="s">
        <v>1042</v>
      </c>
      <c r="C1874" s="317" t="s">
        <v>644</v>
      </c>
      <c r="D1874" s="317" t="s">
        <v>645</v>
      </c>
    </row>
    <row r="1875" spans="1:4" x14ac:dyDescent="0.3">
      <c r="A1875" s="317" t="s">
        <v>1041</v>
      </c>
      <c r="B1875" s="375" t="s">
        <v>1042</v>
      </c>
      <c r="C1875" s="317" t="s">
        <v>691</v>
      </c>
      <c r="D1875" s="317" t="s">
        <v>692</v>
      </c>
    </row>
    <row r="1876" spans="1:4" x14ac:dyDescent="0.3">
      <c r="A1876" s="317" t="s">
        <v>1041</v>
      </c>
      <c r="B1876" s="375" t="s">
        <v>1042</v>
      </c>
      <c r="C1876" s="317" t="s">
        <v>648</v>
      </c>
      <c r="D1876" s="317" t="s">
        <v>649</v>
      </c>
    </row>
    <row r="1877" spans="1:4" x14ac:dyDescent="0.3">
      <c r="A1877" s="317" t="s">
        <v>1041</v>
      </c>
      <c r="B1877" s="375" t="s">
        <v>1042</v>
      </c>
      <c r="C1877" s="317" t="s">
        <v>650</v>
      </c>
      <c r="D1877" s="317" t="s">
        <v>651</v>
      </c>
    </row>
    <row r="1878" spans="1:4" x14ac:dyDescent="0.3">
      <c r="A1878" s="317" t="s">
        <v>1041</v>
      </c>
      <c r="B1878" s="375" t="s">
        <v>1042</v>
      </c>
      <c r="C1878" s="317" t="s">
        <v>656</v>
      </c>
      <c r="D1878" s="317" t="s">
        <v>657</v>
      </c>
    </row>
    <row r="1879" spans="1:4" x14ac:dyDescent="0.3">
      <c r="A1879" s="317" t="s">
        <v>1041</v>
      </c>
      <c r="B1879" s="375" t="s">
        <v>1042</v>
      </c>
      <c r="C1879" s="317" t="s">
        <v>677</v>
      </c>
      <c r="D1879" s="317" t="s">
        <v>678</v>
      </c>
    </row>
    <row r="1880" spans="1:4" x14ac:dyDescent="0.3">
      <c r="A1880" s="317" t="s">
        <v>1041</v>
      </c>
      <c r="B1880" s="375" t="s">
        <v>1042</v>
      </c>
      <c r="C1880" s="317" t="s">
        <v>658</v>
      </c>
      <c r="D1880" s="317" t="s">
        <v>659</v>
      </c>
    </row>
    <row r="1881" spans="1:4" x14ac:dyDescent="0.3">
      <c r="A1881" s="317" t="s">
        <v>1041</v>
      </c>
      <c r="B1881" s="375" t="s">
        <v>1042</v>
      </c>
      <c r="C1881" s="317" t="s">
        <v>663</v>
      </c>
      <c r="D1881" s="317" t="s">
        <v>664</v>
      </c>
    </row>
    <row r="1882" spans="1:4" x14ac:dyDescent="0.3">
      <c r="A1882" s="317" t="s">
        <v>1041</v>
      </c>
      <c r="B1882" s="375" t="s">
        <v>1042</v>
      </c>
      <c r="C1882" s="317" t="s">
        <v>665</v>
      </c>
      <c r="D1882" s="317" t="s">
        <v>666</v>
      </c>
    </row>
    <row r="1883" spans="1:4" x14ac:dyDescent="0.3">
      <c r="A1883" s="317" t="s">
        <v>1043</v>
      </c>
      <c r="B1883" s="375" t="s">
        <v>1044</v>
      </c>
      <c r="C1883" s="317" t="s">
        <v>644</v>
      </c>
      <c r="D1883" s="317" t="s">
        <v>645</v>
      </c>
    </row>
    <row r="1884" spans="1:4" x14ac:dyDescent="0.3">
      <c r="A1884" s="317" t="s">
        <v>1043</v>
      </c>
      <c r="B1884" s="375" t="s">
        <v>1044</v>
      </c>
      <c r="C1884" s="317" t="s">
        <v>675</v>
      </c>
      <c r="D1884" s="317" t="s">
        <v>676</v>
      </c>
    </row>
    <row r="1885" spans="1:4" x14ac:dyDescent="0.3">
      <c r="A1885" s="317" t="s">
        <v>1043</v>
      </c>
      <c r="B1885" s="375" t="s">
        <v>1044</v>
      </c>
      <c r="C1885" s="317" t="s">
        <v>654</v>
      </c>
      <c r="D1885" s="317" t="s">
        <v>655</v>
      </c>
    </row>
    <row r="1886" spans="1:4" x14ac:dyDescent="0.3">
      <c r="A1886" s="317" t="s">
        <v>1043</v>
      </c>
      <c r="B1886" s="375" t="s">
        <v>1044</v>
      </c>
      <c r="C1886" s="317" t="s">
        <v>656</v>
      </c>
      <c r="D1886" s="317" t="s">
        <v>657</v>
      </c>
    </row>
    <row r="1887" spans="1:4" x14ac:dyDescent="0.3">
      <c r="A1887" s="317" t="s">
        <v>1043</v>
      </c>
      <c r="B1887" s="375" t="s">
        <v>1044</v>
      </c>
      <c r="C1887" s="317" t="s">
        <v>709</v>
      </c>
      <c r="D1887" s="317" t="s">
        <v>710</v>
      </c>
    </row>
    <row r="1888" spans="1:4" x14ac:dyDescent="0.3">
      <c r="A1888" s="317" t="s">
        <v>1043</v>
      </c>
      <c r="B1888" s="375" t="s">
        <v>1044</v>
      </c>
      <c r="C1888" s="317" t="s">
        <v>683</v>
      </c>
      <c r="D1888" s="317" t="s">
        <v>684</v>
      </c>
    </row>
    <row r="1889" spans="1:4" x14ac:dyDescent="0.3">
      <c r="A1889" s="317" t="s">
        <v>1043</v>
      </c>
      <c r="B1889" s="375" t="s">
        <v>1044</v>
      </c>
      <c r="C1889" s="317" t="s">
        <v>721</v>
      </c>
      <c r="D1889" s="317" t="s">
        <v>722</v>
      </c>
    </row>
    <row r="1890" spans="1:4" x14ac:dyDescent="0.3">
      <c r="A1890" s="317" t="s">
        <v>1043</v>
      </c>
      <c r="B1890" s="375" t="s">
        <v>1044</v>
      </c>
      <c r="C1890" s="317" t="s">
        <v>662</v>
      </c>
      <c r="D1890" s="317" t="s">
        <v>397</v>
      </c>
    </row>
    <row r="1891" spans="1:4" x14ac:dyDescent="0.3">
      <c r="A1891" s="317" t="s">
        <v>1043</v>
      </c>
      <c r="B1891" s="375" t="s">
        <v>1044</v>
      </c>
      <c r="C1891" s="317" t="s">
        <v>663</v>
      </c>
      <c r="D1891" s="317" t="s">
        <v>664</v>
      </c>
    </row>
    <row r="1892" spans="1:4" x14ac:dyDescent="0.3">
      <c r="A1892" s="317" t="s">
        <v>1043</v>
      </c>
      <c r="B1892" s="375" t="s">
        <v>1044</v>
      </c>
      <c r="C1892" s="317" t="s">
        <v>665</v>
      </c>
      <c r="D1892" s="317" t="s">
        <v>666</v>
      </c>
    </row>
    <row r="1893" spans="1:4" x14ac:dyDescent="0.3">
      <c r="A1893" s="317" t="s">
        <v>1045</v>
      </c>
      <c r="B1893" s="375" t="s">
        <v>1046</v>
      </c>
      <c r="C1893" s="317" t="s">
        <v>689</v>
      </c>
      <c r="D1893" s="317" t="s">
        <v>690</v>
      </c>
    </row>
    <row r="1894" spans="1:4" x14ac:dyDescent="0.3">
      <c r="A1894" s="317" t="s">
        <v>1045</v>
      </c>
      <c r="B1894" s="375" t="s">
        <v>1046</v>
      </c>
      <c r="C1894" s="317" t="s">
        <v>766</v>
      </c>
      <c r="D1894" s="317" t="s">
        <v>767</v>
      </c>
    </row>
    <row r="1895" spans="1:4" x14ac:dyDescent="0.3">
      <c r="A1895" s="317" t="s">
        <v>1045</v>
      </c>
      <c r="B1895" s="374" t="s">
        <v>1046</v>
      </c>
      <c r="C1895" s="317" t="s">
        <v>644</v>
      </c>
      <c r="D1895" s="317" t="s">
        <v>645</v>
      </c>
    </row>
    <row r="1896" spans="1:4" x14ac:dyDescent="0.3">
      <c r="A1896" s="317" t="s">
        <v>1045</v>
      </c>
      <c r="B1896" s="374" t="s">
        <v>1046</v>
      </c>
      <c r="C1896" s="317" t="s">
        <v>646</v>
      </c>
      <c r="D1896" s="317" t="s">
        <v>647</v>
      </c>
    </row>
    <row r="1897" spans="1:4" x14ac:dyDescent="0.3">
      <c r="A1897" s="317" t="s">
        <v>1045</v>
      </c>
      <c r="B1897" s="374" t="s">
        <v>1046</v>
      </c>
      <c r="C1897" s="317" t="s">
        <v>691</v>
      </c>
      <c r="D1897" s="317" t="s">
        <v>692</v>
      </c>
    </row>
    <row r="1898" spans="1:4" x14ac:dyDescent="0.3">
      <c r="A1898" s="317" t="s">
        <v>1045</v>
      </c>
      <c r="B1898" s="374" t="s">
        <v>1046</v>
      </c>
      <c r="C1898" s="317" t="s">
        <v>648</v>
      </c>
      <c r="D1898" s="317" t="s">
        <v>649</v>
      </c>
    </row>
    <row r="1899" spans="1:4" x14ac:dyDescent="0.3">
      <c r="A1899" s="317" t="s">
        <v>1045</v>
      </c>
      <c r="B1899" s="374" t="s">
        <v>1046</v>
      </c>
      <c r="C1899" s="317" t="s">
        <v>697</v>
      </c>
      <c r="D1899" s="317" t="s">
        <v>698</v>
      </c>
    </row>
    <row r="1900" spans="1:4" x14ac:dyDescent="0.3">
      <c r="A1900" s="317" t="s">
        <v>1045</v>
      </c>
      <c r="B1900" s="374" t="s">
        <v>1046</v>
      </c>
      <c r="C1900" s="317" t="s">
        <v>650</v>
      </c>
      <c r="D1900" s="317" t="s">
        <v>651</v>
      </c>
    </row>
    <row r="1901" spans="1:4" x14ac:dyDescent="0.3">
      <c r="A1901" s="317" t="s">
        <v>1045</v>
      </c>
      <c r="B1901" s="374" t="s">
        <v>1046</v>
      </c>
      <c r="C1901" s="317" t="s">
        <v>729</v>
      </c>
      <c r="D1901" s="317" t="s">
        <v>730</v>
      </c>
    </row>
    <row r="1902" spans="1:4" x14ac:dyDescent="0.3">
      <c r="A1902" s="317" t="s">
        <v>1045</v>
      </c>
      <c r="B1902" s="374" t="s">
        <v>1046</v>
      </c>
      <c r="C1902" s="317" t="s">
        <v>705</v>
      </c>
      <c r="D1902" s="317" t="s">
        <v>706</v>
      </c>
    </row>
    <row r="1903" spans="1:4" x14ac:dyDescent="0.3">
      <c r="A1903" s="317" t="s">
        <v>1045</v>
      </c>
      <c r="B1903" s="374" t="s">
        <v>1046</v>
      </c>
      <c r="C1903" s="317" t="s">
        <v>654</v>
      </c>
      <c r="D1903" s="317" t="s">
        <v>655</v>
      </c>
    </row>
    <row r="1904" spans="1:4" x14ac:dyDescent="0.3">
      <c r="A1904" s="317" t="s">
        <v>1045</v>
      </c>
      <c r="B1904" s="374" t="s">
        <v>1046</v>
      </c>
      <c r="C1904" s="317" t="s">
        <v>677</v>
      </c>
      <c r="D1904" s="317" t="s">
        <v>678</v>
      </c>
    </row>
    <row r="1905" spans="1:4" x14ac:dyDescent="0.3">
      <c r="A1905" s="317" t="s">
        <v>1045</v>
      </c>
      <c r="B1905" s="374" t="s">
        <v>1046</v>
      </c>
      <c r="C1905" s="317" t="s">
        <v>658</v>
      </c>
      <c r="D1905" s="317" t="s">
        <v>659</v>
      </c>
    </row>
    <row r="1906" spans="1:4" x14ac:dyDescent="0.3">
      <c r="A1906" s="317" t="s">
        <v>1045</v>
      </c>
      <c r="B1906" s="374" t="s">
        <v>1046</v>
      </c>
      <c r="C1906" s="317" t="s">
        <v>660</v>
      </c>
      <c r="D1906" s="317" t="s">
        <v>661</v>
      </c>
    </row>
    <row r="1907" spans="1:4" x14ac:dyDescent="0.3">
      <c r="A1907" s="317" t="s">
        <v>1045</v>
      </c>
      <c r="B1907" s="374" t="s">
        <v>1046</v>
      </c>
      <c r="C1907" s="317" t="s">
        <v>709</v>
      </c>
      <c r="D1907" s="317" t="s">
        <v>710</v>
      </c>
    </row>
    <row r="1908" spans="1:4" x14ac:dyDescent="0.3">
      <c r="A1908" s="317" t="s">
        <v>1045</v>
      </c>
      <c r="B1908" s="374" t="s">
        <v>1046</v>
      </c>
      <c r="C1908" s="317" t="s">
        <v>683</v>
      </c>
      <c r="D1908" s="317" t="s">
        <v>684</v>
      </c>
    </row>
    <row r="1909" spans="1:4" x14ac:dyDescent="0.3">
      <c r="A1909" s="317" t="s">
        <v>1045</v>
      </c>
      <c r="B1909" s="374" t="s">
        <v>1046</v>
      </c>
      <c r="C1909" s="317" t="s">
        <v>715</v>
      </c>
      <c r="D1909" s="317" t="s">
        <v>716</v>
      </c>
    </row>
    <row r="1910" spans="1:4" x14ac:dyDescent="0.3">
      <c r="A1910" s="317" t="s">
        <v>1045</v>
      </c>
      <c r="B1910" s="374" t="s">
        <v>1046</v>
      </c>
      <c r="C1910" s="317" t="s">
        <v>717</v>
      </c>
      <c r="D1910" t="s">
        <v>718</v>
      </c>
    </row>
    <row r="1911" spans="1:4" x14ac:dyDescent="0.3">
      <c r="A1911" s="317" t="s">
        <v>1045</v>
      </c>
      <c r="B1911" s="374" t="s">
        <v>1046</v>
      </c>
      <c r="C1911" s="317" t="s">
        <v>721</v>
      </c>
      <c r="D1911" s="317" t="s">
        <v>722</v>
      </c>
    </row>
    <row r="1912" spans="1:4" x14ac:dyDescent="0.3">
      <c r="A1912" s="317" t="s">
        <v>1045</v>
      </c>
      <c r="B1912" s="374" t="s">
        <v>1046</v>
      </c>
      <c r="C1912" s="317" t="s">
        <v>662</v>
      </c>
      <c r="D1912" s="317" t="s">
        <v>397</v>
      </c>
    </row>
    <row r="1913" spans="1:4" x14ac:dyDescent="0.3">
      <c r="A1913" s="317" t="s">
        <v>1045</v>
      </c>
      <c r="B1913" s="374" t="s">
        <v>1046</v>
      </c>
      <c r="C1913" s="317" t="s">
        <v>663</v>
      </c>
      <c r="D1913" s="317" t="s">
        <v>664</v>
      </c>
    </row>
    <row r="1914" spans="1:4" x14ac:dyDescent="0.3">
      <c r="A1914" s="317" t="s">
        <v>1045</v>
      </c>
      <c r="B1914" s="374" t="s">
        <v>1046</v>
      </c>
      <c r="C1914" s="317" t="s">
        <v>665</v>
      </c>
      <c r="D1914" s="317" t="s">
        <v>666</v>
      </c>
    </row>
    <row r="1915" spans="1:4" x14ac:dyDescent="0.3">
      <c r="A1915" s="317" t="s">
        <v>1047</v>
      </c>
      <c r="B1915" s="375" t="s">
        <v>1048</v>
      </c>
      <c r="C1915" s="317" t="s">
        <v>669</v>
      </c>
      <c r="D1915" s="317" t="s">
        <v>670</v>
      </c>
    </row>
    <row r="1916" spans="1:4" x14ac:dyDescent="0.3">
      <c r="A1916" s="317" t="s">
        <v>1047</v>
      </c>
      <c r="B1916" s="375" t="s">
        <v>1048</v>
      </c>
      <c r="C1916" s="317" t="s">
        <v>691</v>
      </c>
      <c r="D1916" s="317" t="s">
        <v>692</v>
      </c>
    </row>
    <row r="1917" spans="1:4" x14ac:dyDescent="0.3">
      <c r="A1917" s="317" t="s">
        <v>1047</v>
      </c>
      <c r="B1917" s="375" t="s">
        <v>1048</v>
      </c>
      <c r="C1917" s="317" t="s">
        <v>648</v>
      </c>
      <c r="D1917" s="317" t="s">
        <v>649</v>
      </c>
    </row>
    <row r="1918" spans="1:4" x14ac:dyDescent="0.3">
      <c r="A1918" s="317" t="s">
        <v>1047</v>
      </c>
      <c r="B1918" s="375" t="s">
        <v>1048</v>
      </c>
      <c r="C1918" s="317" t="s">
        <v>701</v>
      </c>
      <c r="D1918" t="s">
        <v>702</v>
      </c>
    </row>
    <row r="1919" spans="1:4" x14ac:dyDescent="0.3">
      <c r="A1919" s="317" t="s">
        <v>1047</v>
      </c>
      <c r="B1919" s="375" t="s">
        <v>1048</v>
      </c>
      <c r="C1919" s="317" t="s">
        <v>671</v>
      </c>
      <c r="D1919" s="317" t="s">
        <v>672</v>
      </c>
    </row>
    <row r="1920" spans="1:4" x14ac:dyDescent="0.3">
      <c r="A1920" s="317" t="s">
        <v>1047</v>
      </c>
      <c r="B1920" s="375" t="s">
        <v>1048</v>
      </c>
      <c r="C1920" s="317" t="s">
        <v>673</v>
      </c>
      <c r="D1920" s="317" t="s">
        <v>674</v>
      </c>
    </row>
    <row r="1921" spans="1:4" x14ac:dyDescent="0.3">
      <c r="A1921" s="317" t="s">
        <v>1047</v>
      </c>
      <c r="B1921" s="375" t="s">
        <v>1048</v>
      </c>
      <c r="C1921" s="317" t="s">
        <v>756</v>
      </c>
      <c r="D1921" s="317" t="s">
        <v>757</v>
      </c>
    </row>
    <row r="1922" spans="1:4" x14ac:dyDescent="0.3">
      <c r="A1922" s="317" t="s">
        <v>1047</v>
      </c>
      <c r="B1922" s="375" t="s">
        <v>1048</v>
      </c>
      <c r="C1922" s="317" t="s">
        <v>654</v>
      </c>
      <c r="D1922" s="317" t="s">
        <v>655</v>
      </c>
    </row>
    <row r="1923" spans="1:4" x14ac:dyDescent="0.3">
      <c r="A1923" s="317" t="s">
        <v>1047</v>
      </c>
      <c r="B1923" s="375" t="s">
        <v>1048</v>
      </c>
      <c r="C1923" s="317" t="s">
        <v>656</v>
      </c>
      <c r="D1923" s="317" t="s">
        <v>657</v>
      </c>
    </row>
    <row r="1924" spans="1:4" x14ac:dyDescent="0.3">
      <c r="A1924" s="317" t="s">
        <v>1047</v>
      </c>
      <c r="B1924" s="375" t="s">
        <v>1048</v>
      </c>
      <c r="C1924" s="317" t="s">
        <v>677</v>
      </c>
      <c r="D1924" s="317" t="s">
        <v>678</v>
      </c>
    </row>
    <row r="1925" spans="1:4" x14ac:dyDescent="0.3">
      <c r="A1925" s="317" t="s">
        <v>1047</v>
      </c>
      <c r="B1925" s="375" t="s">
        <v>1048</v>
      </c>
      <c r="C1925" s="317" t="s">
        <v>658</v>
      </c>
      <c r="D1925" s="317" t="s">
        <v>659</v>
      </c>
    </row>
    <row r="1926" spans="1:4" x14ac:dyDescent="0.3">
      <c r="A1926" s="317" t="s">
        <v>1047</v>
      </c>
      <c r="B1926" s="375" t="s">
        <v>1048</v>
      </c>
      <c r="C1926" s="317" t="s">
        <v>679</v>
      </c>
      <c r="D1926" s="317" t="s">
        <v>680</v>
      </c>
    </row>
    <row r="1927" spans="1:4" x14ac:dyDescent="0.3">
      <c r="A1927" s="317" t="s">
        <v>1047</v>
      </c>
      <c r="B1927" s="375" t="s">
        <v>1048</v>
      </c>
      <c r="C1927" s="317" t="s">
        <v>660</v>
      </c>
      <c r="D1927" s="317" t="s">
        <v>661</v>
      </c>
    </row>
    <row r="1928" spans="1:4" x14ac:dyDescent="0.3">
      <c r="A1928" s="317" t="s">
        <v>1047</v>
      </c>
      <c r="B1928" s="375" t="s">
        <v>1048</v>
      </c>
      <c r="C1928" s="317" t="s">
        <v>681</v>
      </c>
      <c r="D1928" s="317" t="s">
        <v>682</v>
      </c>
    </row>
    <row r="1929" spans="1:4" x14ac:dyDescent="0.3">
      <c r="A1929" s="317" t="s">
        <v>1047</v>
      </c>
      <c r="B1929" s="375" t="s">
        <v>1048</v>
      </c>
      <c r="C1929" s="317" t="s">
        <v>683</v>
      </c>
      <c r="D1929" s="317" t="s">
        <v>684</v>
      </c>
    </row>
    <row r="1930" spans="1:4" x14ac:dyDescent="0.3">
      <c r="A1930" s="317" t="s">
        <v>1047</v>
      </c>
      <c r="B1930" s="375" t="s">
        <v>1048</v>
      </c>
      <c r="C1930" s="317" t="s">
        <v>715</v>
      </c>
      <c r="D1930" s="317" t="s">
        <v>716</v>
      </c>
    </row>
    <row r="1931" spans="1:4" x14ac:dyDescent="0.3">
      <c r="A1931" s="317" t="s">
        <v>1047</v>
      </c>
      <c r="B1931" s="375" t="s">
        <v>1048</v>
      </c>
      <c r="C1931" s="317" t="s">
        <v>663</v>
      </c>
      <c r="D1931" s="317" t="s">
        <v>664</v>
      </c>
    </row>
    <row r="1932" spans="1:4" x14ac:dyDescent="0.3">
      <c r="A1932" s="317" t="s">
        <v>1047</v>
      </c>
      <c r="B1932" s="375" t="s">
        <v>1048</v>
      </c>
      <c r="C1932" s="317" t="s">
        <v>665</v>
      </c>
      <c r="D1932" s="317" t="s">
        <v>666</v>
      </c>
    </row>
    <row r="1933" spans="1:4" x14ac:dyDescent="0.3">
      <c r="A1933" s="317" t="s">
        <v>1049</v>
      </c>
      <c r="B1933" s="375" t="s">
        <v>1050</v>
      </c>
      <c r="C1933" s="317" t="s">
        <v>691</v>
      </c>
      <c r="D1933" s="317" t="s">
        <v>692</v>
      </c>
    </row>
    <row r="1934" spans="1:4" x14ac:dyDescent="0.3">
      <c r="A1934" s="317" t="s">
        <v>1049</v>
      </c>
      <c r="B1934" s="375" t="s">
        <v>1050</v>
      </c>
      <c r="C1934" s="317" t="s">
        <v>695</v>
      </c>
      <c r="D1934" s="317" t="s">
        <v>696</v>
      </c>
    </row>
    <row r="1935" spans="1:4" x14ac:dyDescent="0.3">
      <c r="A1935" s="317" t="s">
        <v>1049</v>
      </c>
      <c r="B1935" s="375" t="s">
        <v>1050</v>
      </c>
      <c r="C1935" s="317" t="s">
        <v>648</v>
      </c>
      <c r="D1935" s="317" t="s">
        <v>649</v>
      </c>
    </row>
    <row r="1936" spans="1:4" x14ac:dyDescent="0.3">
      <c r="A1936" s="317" t="s">
        <v>1049</v>
      </c>
      <c r="B1936" s="375" t="s">
        <v>1050</v>
      </c>
      <c r="C1936" s="317" t="s">
        <v>697</v>
      </c>
      <c r="D1936" s="317" t="s">
        <v>698</v>
      </c>
    </row>
    <row r="1937" spans="1:4" x14ac:dyDescent="0.3">
      <c r="A1937" s="317" t="s">
        <v>1049</v>
      </c>
      <c r="B1937" s="375" t="s">
        <v>1050</v>
      </c>
      <c r="C1937" s="317" t="s">
        <v>650</v>
      </c>
      <c r="D1937" s="317" t="s">
        <v>651</v>
      </c>
    </row>
    <row r="1938" spans="1:4" x14ac:dyDescent="0.3">
      <c r="A1938" s="317" t="s">
        <v>1049</v>
      </c>
      <c r="B1938" s="375" t="s">
        <v>1050</v>
      </c>
      <c r="C1938" s="317" t="s">
        <v>729</v>
      </c>
      <c r="D1938" s="317" t="s">
        <v>730</v>
      </c>
    </row>
    <row r="1939" spans="1:4" x14ac:dyDescent="0.3">
      <c r="A1939" s="317" t="s">
        <v>1049</v>
      </c>
      <c r="B1939" s="375" t="s">
        <v>1050</v>
      </c>
      <c r="C1939" s="317" t="s">
        <v>675</v>
      </c>
      <c r="D1939" s="317" t="s">
        <v>676</v>
      </c>
    </row>
    <row r="1940" spans="1:4" x14ac:dyDescent="0.3">
      <c r="A1940" s="317" t="s">
        <v>1049</v>
      </c>
      <c r="B1940" s="375" t="s">
        <v>1050</v>
      </c>
      <c r="C1940" s="317" t="s">
        <v>660</v>
      </c>
      <c r="D1940" s="317" t="s">
        <v>661</v>
      </c>
    </row>
    <row r="1941" spans="1:4" x14ac:dyDescent="0.3">
      <c r="A1941" s="317" t="s">
        <v>1049</v>
      </c>
      <c r="B1941" s="375" t="s">
        <v>1050</v>
      </c>
      <c r="C1941" s="317" t="s">
        <v>683</v>
      </c>
      <c r="D1941" s="317" t="s">
        <v>684</v>
      </c>
    </row>
    <row r="1942" spans="1:4" x14ac:dyDescent="0.3">
      <c r="A1942" s="317" t="s">
        <v>1049</v>
      </c>
      <c r="B1942" s="375" t="s">
        <v>1050</v>
      </c>
      <c r="C1942" s="317" t="s">
        <v>721</v>
      </c>
      <c r="D1942" s="317" t="s">
        <v>722</v>
      </c>
    </row>
    <row r="1943" spans="1:4" x14ac:dyDescent="0.3">
      <c r="A1943" s="317" t="s">
        <v>1049</v>
      </c>
      <c r="B1943" s="375" t="s">
        <v>1050</v>
      </c>
      <c r="C1943" s="317" t="s">
        <v>662</v>
      </c>
      <c r="D1943" s="317" t="s">
        <v>397</v>
      </c>
    </row>
    <row r="1944" spans="1:4" x14ac:dyDescent="0.3">
      <c r="A1944" s="317" t="s">
        <v>1049</v>
      </c>
      <c r="B1944" s="375" t="s">
        <v>1050</v>
      </c>
      <c r="C1944" s="317" t="s">
        <v>663</v>
      </c>
      <c r="D1944" s="317" t="s">
        <v>664</v>
      </c>
    </row>
    <row r="1945" spans="1:4" x14ac:dyDescent="0.3">
      <c r="A1945" s="317" t="s">
        <v>1049</v>
      </c>
      <c r="B1945" s="375" t="s">
        <v>1050</v>
      </c>
      <c r="C1945" s="317" t="s">
        <v>665</v>
      </c>
      <c r="D1945" s="317" t="s">
        <v>666</v>
      </c>
    </row>
    <row r="1946" spans="1:4" x14ac:dyDescent="0.3">
      <c r="A1946" s="317" t="s">
        <v>1051</v>
      </c>
      <c r="B1946" s="375" t="s">
        <v>639</v>
      </c>
      <c r="C1946" s="317" t="s">
        <v>650</v>
      </c>
      <c r="D1946" s="317" t="s">
        <v>651</v>
      </c>
    </row>
    <row r="1947" spans="1:4" x14ac:dyDescent="0.3">
      <c r="A1947" s="317" t="s">
        <v>1051</v>
      </c>
      <c r="B1947" s="375" t="s">
        <v>639</v>
      </c>
      <c r="C1947" s="317" t="s">
        <v>707</v>
      </c>
      <c r="D1947" s="317" t="s">
        <v>708</v>
      </c>
    </row>
    <row r="1948" spans="1:4" x14ac:dyDescent="0.3">
      <c r="A1948" s="317" t="s">
        <v>1051</v>
      </c>
      <c r="B1948" s="375" t="s">
        <v>639</v>
      </c>
      <c r="C1948" s="317" t="s">
        <v>654</v>
      </c>
      <c r="D1948" s="317" t="s">
        <v>655</v>
      </c>
    </row>
    <row r="1949" spans="1:4" x14ac:dyDescent="0.3">
      <c r="A1949" s="317" t="s">
        <v>1051</v>
      </c>
      <c r="B1949" s="375" t="s">
        <v>639</v>
      </c>
      <c r="C1949" s="317" t="s">
        <v>709</v>
      </c>
      <c r="D1949" s="317" t="s">
        <v>710</v>
      </c>
    </row>
    <row r="1950" spans="1:4" x14ac:dyDescent="0.3">
      <c r="A1950" s="317" t="s">
        <v>1051</v>
      </c>
      <c r="B1950" s="375" t="s">
        <v>639</v>
      </c>
      <c r="C1950" s="317" t="s">
        <v>662</v>
      </c>
      <c r="D1950" s="317" t="s">
        <v>397</v>
      </c>
    </row>
    <row r="1951" spans="1:4" x14ac:dyDescent="0.3">
      <c r="A1951" s="317" t="s">
        <v>1051</v>
      </c>
      <c r="B1951" s="375" t="s">
        <v>639</v>
      </c>
      <c r="C1951" s="317" t="s">
        <v>663</v>
      </c>
      <c r="D1951" s="317" t="s">
        <v>664</v>
      </c>
    </row>
    <row r="1952" spans="1:4" x14ac:dyDescent="0.3">
      <c r="A1952" s="317" t="s">
        <v>1051</v>
      </c>
      <c r="B1952" s="375" t="s">
        <v>639</v>
      </c>
      <c r="C1952" s="317" t="s">
        <v>665</v>
      </c>
      <c r="D1952" s="317" t="s">
        <v>666</v>
      </c>
    </row>
    <row r="1953" spans="1:4" x14ac:dyDescent="0.3">
      <c r="A1953" s="317" t="s">
        <v>1052</v>
      </c>
      <c r="B1953" s="375" t="s">
        <v>1053</v>
      </c>
      <c r="C1953" s="317" t="s">
        <v>669</v>
      </c>
      <c r="D1953" s="317" t="s">
        <v>670</v>
      </c>
    </row>
    <row r="1954" spans="1:4" x14ac:dyDescent="0.3">
      <c r="A1954" s="317" t="s">
        <v>1052</v>
      </c>
      <c r="B1954" s="375" t="s">
        <v>1053</v>
      </c>
      <c r="C1954" s="317" t="s">
        <v>689</v>
      </c>
      <c r="D1954" s="317" t="s">
        <v>690</v>
      </c>
    </row>
    <row r="1955" spans="1:4" x14ac:dyDescent="0.3">
      <c r="A1955" s="317" t="s">
        <v>1052</v>
      </c>
      <c r="B1955" s="375" t="s">
        <v>1053</v>
      </c>
      <c r="C1955" s="317" t="s">
        <v>766</v>
      </c>
      <c r="D1955" s="317" t="s">
        <v>767</v>
      </c>
    </row>
    <row r="1956" spans="1:4" x14ac:dyDescent="0.3">
      <c r="A1956" s="317" t="s">
        <v>1052</v>
      </c>
      <c r="B1956" s="375" t="s">
        <v>1053</v>
      </c>
      <c r="C1956" s="317" t="s">
        <v>648</v>
      </c>
      <c r="D1956" s="317" t="s">
        <v>649</v>
      </c>
    </row>
    <row r="1957" spans="1:4" x14ac:dyDescent="0.3">
      <c r="A1957" s="317" t="s">
        <v>1052</v>
      </c>
      <c r="B1957" s="375" t="s">
        <v>1053</v>
      </c>
      <c r="C1957" s="317" t="s">
        <v>654</v>
      </c>
      <c r="D1957" s="317" t="s">
        <v>655</v>
      </c>
    </row>
    <row r="1958" spans="1:4" x14ac:dyDescent="0.3">
      <c r="A1958" s="317" t="s">
        <v>1052</v>
      </c>
      <c r="B1958" s="375" t="s">
        <v>1053</v>
      </c>
      <c r="C1958" s="317" t="s">
        <v>656</v>
      </c>
      <c r="D1958" s="317" t="s">
        <v>657</v>
      </c>
    </row>
    <row r="1959" spans="1:4" x14ac:dyDescent="0.3">
      <c r="A1959" s="317" t="s">
        <v>1052</v>
      </c>
      <c r="B1959" s="375" t="s">
        <v>1053</v>
      </c>
      <c r="C1959" s="317" t="s">
        <v>677</v>
      </c>
      <c r="D1959" s="317" t="s">
        <v>678</v>
      </c>
    </row>
    <row r="1960" spans="1:4" x14ac:dyDescent="0.3">
      <c r="A1960" s="317" t="s">
        <v>1052</v>
      </c>
      <c r="B1960" s="375" t="s">
        <v>1053</v>
      </c>
      <c r="C1960" s="317" t="s">
        <v>658</v>
      </c>
      <c r="D1960" s="317" t="s">
        <v>659</v>
      </c>
    </row>
    <row r="1961" spans="1:4" x14ac:dyDescent="0.3">
      <c r="A1961" s="317" t="s">
        <v>1052</v>
      </c>
      <c r="B1961" s="375" t="s">
        <v>1053</v>
      </c>
      <c r="C1961" s="317" t="s">
        <v>679</v>
      </c>
      <c r="D1961" s="317" t="s">
        <v>680</v>
      </c>
    </row>
    <row r="1962" spans="1:4" x14ac:dyDescent="0.3">
      <c r="A1962" s="317" t="s">
        <v>1052</v>
      </c>
      <c r="B1962" s="375" t="s">
        <v>1053</v>
      </c>
      <c r="C1962" s="317" t="s">
        <v>681</v>
      </c>
      <c r="D1962" s="317" t="s">
        <v>682</v>
      </c>
    </row>
    <row r="1963" spans="1:4" x14ac:dyDescent="0.3">
      <c r="A1963" s="317" t="s">
        <v>1052</v>
      </c>
      <c r="B1963" s="375" t="s">
        <v>1053</v>
      </c>
      <c r="C1963" s="317" t="s">
        <v>683</v>
      </c>
      <c r="D1963" s="317" t="s">
        <v>684</v>
      </c>
    </row>
    <row r="1964" spans="1:4" x14ac:dyDescent="0.3">
      <c r="A1964" s="317" t="s">
        <v>1052</v>
      </c>
      <c r="B1964" s="375" t="s">
        <v>1053</v>
      </c>
      <c r="C1964" s="317" t="s">
        <v>715</v>
      </c>
      <c r="D1964" s="317" t="s">
        <v>716</v>
      </c>
    </row>
    <row r="1965" spans="1:4" x14ac:dyDescent="0.3">
      <c r="A1965" s="317" t="s">
        <v>1052</v>
      </c>
      <c r="B1965" s="378" t="s">
        <v>1053</v>
      </c>
      <c r="C1965" s="317" t="s">
        <v>721</v>
      </c>
      <c r="D1965" s="317" t="s">
        <v>722</v>
      </c>
    </row>
    <row r="1966" spans="1:4" x14ac:dyDescent="0.3">
      <c r="A1966" s="317" t="s">
        <v>1052</v>
      </c>
      <c r="B1966" s="378" t="s">
        <v>1053</v>
      </c>
      <c r="C1966" s="317" t="s">
        <v>663</v>
      </c>
      <c r="D1966" s="317" t="s">
        <v>664</v>
      </c>
    </row>
    <row r="1967" spans="1:4" x14ac:dyDescent="0.3">
      <c r="A1967" s="317" t="s">
        <v>1052</v>
      </c>
      <c r="B1967" s="378" t="s">
        <v>1053</v>
      </c>
      <c r="C1967" s="317" t="s">
        <v>665</v>
      </c>
      <c r="D1967" s="317" t="s">
        <v>666</v>
      </c>
    </row>
    <row r="1968" spans="1:4" x14ac:dyDescent="0.3">
      <c r="A1968" s="317" t="s">
        <v>1054</v>
      </c>
      <c r="B1968" s="375" t="s">
        <v>1055</v>
      </c>
      <c r="C1968" s="317" t="s">
        <v>648</v>
      </c>
      <c r="D1968" s="317" t="s">
        <v>649</v>
      </c>
    </row>
    <row r="1969" spans="1:4" x14ac:dyDescent="0.3">
      <c r="A1969" s="317" t="s">
        <v>1054</v>
      </c>
      <c r="B1969" s="375" t="s">
        <v>1055</v>
      </c>
      <c r="C1969" s="317" t="s">
        <v>675</v>
      </c>
      <c r="D1969" s="317" t="s">
        <v>676</v>
      </c>
    </row>
    <row r="1970" spans="1:4" x14ac:dyDescent="0.3">
      <c r="A1970" s="317" t="s">
        <v>1054</v>
      </c>
      <c r="B1970" s="375" t="s">
        <v>1055</v>
      </c>
      <c r="C1970" s="317" t="s">
        <v>683</v>
      </c>
      <c r="D1970" s="317" t="s">
        <v>684</v>
      </c>
    </row>
    <row r="1971" spans="1:4" x14ac:dyDescent="0.3">
      <c r="A1971" s="317" t="s">
        <v>1054</v>
      </c>
      <c r="B1971" s="375" t="s">
        <v>1055</v>
      </c>
      <c r="C1971" s="317" t="s">
        <v>663</v>
      </c>
      <c r="D1971" s="317" t="s">
        <v>664</v>
      </c>
    </row>
    <row r="1972" spans="1:4" x14ac:dyDescent="0.3">
      <c r="A1972" s="317" t="s">
        <v>1054</v>
      </c>
      <c r="B1972" s="375" t="s">
        <v>1055</v>
      </c>
      <c r="C1972" s="317" t="s">
        <v>665</v>
      </c>
      <c r="D1972" s="317" t="s">
        <v>666</v>
      </c>
    </row>
    <row r="1973" spans="1:4" x14ac:dyDescent="0.3">
      <c r="A1973" s="317" t="s">
        <v>1056</v>
      </c>
      <c r="B1973" s="378" t="s">
        <v>1057</v>
      </c>
      <c r="C1973" s="317" t="s">
        <v>669</v>
      </c>
      <c r="D1973" s="317" t="s">
        <v>670</v>
      </c>
    </row>
    <row r="1974" spans="1:4" x14ac:dyDescent="0.3">
      <c r="A1974" s="317" t="s">
        <v>1056</v>
      </c>
      <c r="B1974" s="378" t="s">
        <v>1057</v>
      </c>
      <c r="C1974" s="317" t="s">
        <v>689</v>
      </c>
      <c r="D1974" s="317" t="s">
        <v>690</v>
      </c>
    </row>
    <row r="1975" spans="1:4" x14ac:dyDescent="0.3">
      <c r="A1975" s="317" t="s">
        <v>1056</v>
      </c>
      <c r="B1975" s="378" t="s">
        <v>1057</v>
      </c>
      <c r="C1975" s="317" t="s">
        <v>766</v>
      </c>
      <c r="D1975" s="317" t="s">
        <v>767</v>
      </c>
    </row>
    <row r="1976" spans="1:4" x14ac:dyDescent="0.3">
      <c r="A1976" s="317" t="s">
        <v>1056</v>
      </c>
      <c r="B1976" s="378" t="s">
        <v>1057</v>
      </c>
      <c r="C1976" s="317" t="s">
        <v>644</v>
      </c>
      <c r="D1976" s="317" t="s">
        <v>645</v>
      </c>
    </row>
    <row r="1977" spans="1:4" x14ac:dyDescent="0.3">
      <c r="A1977" s="317" t="s">
        <v>1056</v>
      </c>
      <c r="B1977" s="375" t="s">
        <v>1057</v>
      </c>
      <c r="C1977" s="317" t="s">
        <v>646</v>
      </c>
      <c r="D1977" s="317" t="s">
        <v>647</v>
      </c>
    </row>
    <row r="1978" spans="1:4" x14ac:dyDescent="0.3">
      <c r="A1978" s="317" t="s">
        <v>1056</v>
      </c>
      <c r="B1978" s="375" t="s">
        <v>1057</v>
      </c>
      <c r="C1978" s="317" t="s">
        <v>648</v>
      </c>
      <c r="D1978" s="317" t="s">
        <v>649</v>
      </c>
    </row>
    <row r="1979" spans="1:4" x14ac:dyDescent="0.3">
      <c r="A1979" s="317" t="s">
        <v>1056</v>
      </c>
      <c r="B1979" s="375" t="s">
        <v>1057</v>
      </c>
      <c r="C1979" s="317" t="s">
        <v>673</v>
      </c>
      <c r="D1979" s="317" t="s">
        <v>674</v>
      </c>
    </row>
    <row r="1980" spans="1:4" x14ac:dyDescent="0.3">
      <c r="A1980" s="317" t="s">
        <v>1056</v>
      </c>
      <c r="B1980" s="375" t="s">
        <v>1057</v>
      </c>
      <c r="C1980" s="317" t="s">
        <v>650</v>
      </c>
      <c r="D1980" s="317" t="s">
        <v>651</v>
      </c>
    </row>
    <row r="1981" spans="1:4" x14ac:dyDescent="0.3">
      <c r="A1981" s="317" t="s">
        <v>1056</v>
      </c>
      <c r="B1981" s="375" t="s">
        <v>1057</v>
      </c>
      <c r="C1981" s="317" t="s">
        <v>729</v>
      </c>
      <c r="D1981" s="317" t="s">
        <v>730</v>
      </c>
    </row>
    <row r="1982" spans="1:4" x14ac:dyDescent="0.3">
      <c r="A1982" s="317" t="s">
        <v>1056</v>
      </c>
      <c r="B1982" s="375" t="s">
        <v>1057</v>
      </c>
      <c r="C1982" s="317" t="s">
        <v>705</v>
      </c>
      <c r="D1982" s="317" t="s">
        <v>706</v>
      </c>
    </row>
    <row r="1983" spans="1:4" x14ac:dyDescent="0.3">
      <c r="A1983" s="317" t="s">
        <v>1056</v>
      </c>
      <c r="B1983" s="375" t="s">
        <v>1057</v>
      </c>
      <c r="C1983" s="317" t="s">
        <v>652</v>
      </c>
      <c r="D1983" s="317" t="s">
        <v>653</v>
      </c>
    </row>
    <row r="1984" spans="1:4" x14ac:dyDescent="0.3">
      <c r="A1984" s="317" t="s">
        <v>1056</v>
      </c>
      <c r="B1984" s="375" t="s">
        <v>1057</v>
      </c>
      <c r="C1984" s="317" t="s">
        <v>675</v>
      </c>
      <c r="D1984" s="317" t="s">
        <v>676</v>
      </c>
    </row>
    <row r="1985" spans="1:4" x14ac:dyDescent="0.3">
      <c r="A1985" s="317" t="s">
        <v>1056</v>
      </c>
      <c r="B1985" s="375" t="s">
        <v>1057</v>
      </c>
      <c r="C1985" s="317" t="s">
        <v>707</v>
      </c>
      <c r="D1985" s="317" t="s">
        <v>708</v>
      </c>
    </row>
    <row r="1986" spans="1:4" x14ac:dyDescent="0.3">
      <c r="A1986" s="317" t="s">
        <v>1056</v>
      </c>
      <c r="B1986" s="375" t="s">
        <v>1057</v>
      </c>
      <c r="C1986" s="317" t="s">
        <v>654</v>
      </c>
      <c r="D1986" s="317" t="s">
        <v>655</v>
      </c>
    </row>
    <row r="1987" spans="1:4" x14ac:dyDescent="0.3">
      <c r="A1987" s="317" t="s">
        <v>1056</v>
      </c>
      <c r="B1987" s="375" t="s">
        <v>1057</v>
      </c>
      <c r="C1987" s="317" t="s">
        <v>677</v>
      </c>
      <c r="D1987" s="317" t="s">
        <v>678</v>
      </c>
    </row>
    <row r="1988" spans="1:4" x14ac:dyDescent="0.3">
      <c r="A1988" s="317" t="s">
        <v>1056</v>
      </c>
      <c r="B1988" s="375" t="s">
        <v>1057</v>
      </c>
      <c r="C1988" s="317" t="s">
        <v>679</v>
      </c>
      <c r="D1988" s="317" t="s">
        <v>680</v>
      </c>
    </row>
    <row r="1989" spans="1:4" x14ac:dyDescent="0.3">
      <c r="A1989" s="317" t="s">
        <v>1056</v>
      </c>
      <c r="B1989" s="375" t="s">
        <v>1057</v>
      </c>
      <c r="C1989" s="317" t="s">
        <v>660</v>
      </c>
      <c r="D1989" s="317" t="s">
        <v>661</v>
      </c>
    </row>
    <row r="1990" spans="1:4" x14ac:dyDescent="0.3">
      <c r="A1990" s="317" t="s">
        <v>1056</v>
      </c>
      <c r="B1990" s="375" t="s">
        <v>1057</v>
      </c>
      <c r="C1990" s="317" t="s">
        <v>709</v>
      </c>
      <c r="D1990" s="317" t="s">
        <v>710</v>
      </c>
    </row>
    <row r="1991" spans="1:4" x14ac:dyDescent="0.3">
      <c r="A1991" s="317" t="s">
        <v>1056</v>
      </c>
      <c r="B1991" s="375" t="s">
        <v>1057</v>
      </c>
      <c r="C1991" s="317" t="s">
        <v>683</v>
      </c>
      <c r="D1991" s="317" t="s">
        <v>684</v>
      </c>
    </row>
    <row r="1992" spans="1:4" x14ac:dyDescent="0.3">
      <c r="A1992" s="317" t="s">
        <v>1056</v>
      </c>
      <c r="B1992" s="375" t="s">
        <v>1057</v>
      </c>
      <c r="C1992" s="317" t="s">
        <v>711</v>
      </c>
      <c r="D1992" s="317" t="s">
        <v>712</v>
      </c>
    </row>
    <row r="1993" spans="1:4" x14ac:dyDescent="0.3">
      <c r="A1993" s="317" t="s">
        <v>1056</v>
      </c>
      <c r="B1993" s="375" t="s">
        <v>1057</v>
      </c>
      <c r="C1993" s="317" t="s">
        <v>713</v>
      </c>
      <c r="D1993" s="317" t="s">
        <v>714</v>
      </c>
    </row>
    <row r="1994" spans="1:4" x14ac:dyDescent="0.3">
      <c r="A1994" s="317" t="s">
        <v>1056</v>
      </c>
      <c r="B1994" s="375" t="s">
        <v>1057</v>
      </c>
      <c r="C1994" s="317" t="s">
        <v>721</v>
      </c>
      <c r="D1994" s="317" t="s">
        <v>722</v>
      </c>
    </row>
    <row r="1995" spans="1:4" x14ac:dyDescent="0.3">
      <c r="A1995" s="317" t="s">
        <v>1056</v>
      </c>
      <c r="B1995" s="375" t="s">
        <v>1057</v>
      </c>
      <c r="C1995" s="317" t="s">
        <v>662</v>
      </c>
      <c r="D1995" s="317" t="s">
        <v>397</v>
      </c>
    </row>
    <row r="1996" spans="1:4" x14ac:dyDescent="0.3">
      <c r="A1996" s="317" t="s">
        <v>1056</v>
      </c>
      <c r="B1996" s="375" t="s">
        <v>1057</v>
      </c>
      <c r="C1996" s="317" t="s">
        <v>663</v>
      </c>
      <c r="D1996" s="317" t="s">
        <v>664</v>
      </c>
    </row>
    <row r="1997" spans="1:4" x14ac:dyDescent="0.3">
      <c r="A1997" s="317" t="s">
        <v>1056</v>
      </c>
      <c r="B1997" s="375" t="s">
        <v>1057</v>
      </c>
      <c r="C1997" s="317" t="s">
        <v>665</v>
      </c>
      <c r="D1997" s="317" t="s">
        <v>666</v>
      </c>
    </row>
    <row r="1998" spans="1:4" x14ac:dyDescent="0.3">
      <c r="A1998" s="317" t="s">
        <v>1058</v>
      </c>
      <c r="B1998" s="375" t="s">
        <v>1059</v>
      </c>
      <c r="C1998" s="317" t="s">
        <v>644</v>
      </c>
      <c r="D1998" s="317" t="s">
        <v>645</v>
      </c>
    </row>
    <row r="1999" spans="1:4" x14ac:dyDescent="0.3">
      <c r="A1999" s="317" t="s">
        <v>1058</v>
      </c>
      <c r="B1999" s="375" t="s">
        <v>1059</v>
      </c>
      <c r="C1999" s="317" t="s">
        <v>675</v>
      </c>
      <c r="D1999" s="317" t="s">
        <v>676</v>
      </c>
    </row>
    <row r="2000" spans="1:4" x14ac:dyDescent="0.3">
      <c r="A2000" s="317" t="s">
        <v>1058</v>
      </c>
      <c r="B2000" s="375" t="s">
        <v>1059</v>
      </c>
      <c r="C2000" s="317" t="s">
        <v>656</v>
      </c>
      <c r="D2000" s="317" t="s">
        <v>657</v>
      </c>
    </row>
    <row r="2001" spans="1:4" x14ac:dyDescent="0.3">
      <c r="A2001" s="317" t="s">
        <v>1058</v>
      </c>
      <c r="B2001" s="375" t="s">
        <v>1059</v>
      </c>
      <c r="C2001" s="317" t="s">
        <v>709</v>
      </c>
      <c r="D2001" s="317" t="s">
        <v>710</v>
      </c>
    </row>
    <row r="2002" spans="1:4" x14ac:dyDescent="0.3">
      <c r="A2002" s="317" t="s">
        <v>1058</v>
      </c>
      <c r="B2002" s="375" t="s">
        <v>1059</v>
      </c>
      <c r="C2002" s="317" t="s">
        <v>683</v>
      </c>
      <c r="D2002" s="317" t="s">
        <v>684</v>
      </c>
    </row>
    <row r="2003" spans="1:4" x14ac:dyDescent="0.3">
      <c r="A2003" s="317" t="s">
        <v>1058</v>
      </c>
      <c r="B2003" s="375" t="s">
        <v>1059</v>
      </c>
      <c r="C2003" s="317" t="s">
        <v>721</v>
      </c>
      <c r="D2003" s="317" t="s">
        <v>722</v>
      </c>
    </row>
    <row r="2004" spans="1:4" x14ac:dyDescent="0.3">
      <c r="A2004" s="317" t="s">
        <v>1058</v>
      </c>
      <c r="B2004" s="375" t="s">
        <v>1059</v>
      </c>
      <c r="C2004" s="317" t="s">
        <v>662</v>
      </c>
      <c r="D2004" s="317" t="s">
        <v>397</v>
      </c>
    </row>
    <row r="2005" spans="1:4" x14ac:dyDescent="0.3">
      <c r="A2005" s="317" t="s">
        <v>1058</v>
      </c>
      <c r="B2005" s="375" t="s">
        <v>1059</v>
      </c>
      <c r="C2005" s="317" t="s">
        <v>663</v>
      </c>
      <c r="D2005" s="317" t="s">
        <v>664</v>
      </c>
    </row>
    <row r="2006" spans="1:4" x14ac:dyDescent="0.3">
      <c r="A2006" s="317" t="s">
        <v>1058</v>
      </c>
      <c r="B2006" s="375" t="s">
        <v>1059</v>
      </c>
      <c r="C2006" s="317" t="s">
        <v>665</v>
      </c>
      <c r="D2006" s="317" t="s">
        <v>666</v>
      </c>
    </row>
    <row r="2007" spans="1:4" x14ac:dyDescent="0.3">
      <c r="A2007" s="317" t="s">
        <v>1060</v>
      </c>
      <c r="B2007" s="375" t="s">
        <v>1061</v>
      </c>
      <c r="C2007" s="317" t="s">
        <v>644</v>
      </c>
      <c r="D2007" s="317" t="s">
        <v>645</v>
      </c>
    </row>
    <row r="2008" spans="1:4" x14ac:dyDescent="0.3">
      <c r="A2008" s="317" t="s">
        <v>1060</v>
      </c>
      <c r="B2008" s="375" t="s">
        <v>1061</v>
      </c>
      <c r="C2008" s="317" t="s">
        <v>646</v>
      </c>
      <c r="D2008" s="317" t="s">
        <v>647</v>
      </c>
    </row>
    <row r="2009" spans="1:4" x14ac:dyDescent="0.3">
      <c r="A2009" s="317" t="s">
        <v>1060</v>
      </c>
      <c r="B2009" s="375" t="s">
        <v>1061</v>
      </c>
      <c r="C2009" s="317" t="s">
        <v>675</v>
      </c>
      <c r="D2009" s="317" t="s">
        <v>676</v>
      </c>
    </row>
    <row r="2010" spans="1:4" x14ac:dyDescent="0.3">
      <c r="A2010" s="317" t="s">
        <v>1060</v>
      </c>
      <c r="B2010" s="375" t="s">
        <v>1061</v>
      </c>
      <c r="C2010" s="317" t="s">
        <v>656</v>
      </c>
      <c r="D2010" s="317" t="s">
        <v>657</v>
      </c>
    </row>
    <row r="2011" spans="1:4" x14ac:dyDescent="0.3">
      <c r="A2011" s="317" t="s">
        <v>1060</v>
      </c>
      <c r="B2011" s="375" t="s">
        <v>1061</v>
      </c>
      <c r="C2011" s="317" t="s">
        <v>709</v>
      </c>
      <c r="D2011" s="317" t="s">
        <v>710</v>
      </c>
    </row>
    <row r="2012" spans="1:4" x14ac:dyDescent="0.3">
      <c r="A2012" s="317" t="s">
        <v>1060</v>
      </c>
      <c r="B2012" s="375" t="s">
        <v>1061</v>
      </c>
      <c r="C2012" s="317" t="s">
        <v>683</v>
      </c>
      <c r="D2012" s="317" t="s">
        <v>684</v>
      </c>
    </row>
    <row r="2013" spans="1:4" x14ac:dyDescent="0.3">
      <c r="A2013" s="317" t="s">
        <v>1060</v>
      </c>
      <c r="B2013" s="375" t="s">
        <v>1061</v>
      </c>
      <c r="C2013" s="317" t="s">
        <v>721</v>
      </c>
      <c r="D2013" s="317" t="s">
        <v>722</v>
      </c>
    </row>
    <row r="2014" spans="1:4" x14ac:dyDescent="0.3">
      <c r="A2014" s="317" t="s">
        <v>1060</v>
      </c>
      <c r="B2014" s="375" t="s">
        <v>1061</v>
      </c>
      <c r="C2014" s="317" t="s">
        <v>662</v>
      </c>
      <c r="D2014" s="317" t="s">
        <v>397</v>
      </c>
    </row>
    <row r="2015" spans="1:4" x14ac:dyDescent="0.3">
      <c r="A2015" s="317" t="s">
        <v>1060</v>
      </c>
      <c r="B2015" s="375" t="s">
        <v>1061</v>
      </c>
      <c r="C2015" s="317" t="s">
        <v>663</v>
      </c>
      <c r="D2015" s="317" t="s">
        <v>664</v>
      </c>
    </row>
    <row r="2016" spans="1:4" x14ac:dyDescent="0.3">
      <c r="A2016" s="317" t="s">
        <v>1060</v>
      </c>
      <c r="B2016" s="375" t="s">
        <v>1061</v>
      </c>
      <c r="C2016" s="317" t="s">
        <v>665</v>
      </c>
      <c r="D2016" s="317" t="s">
        <v>666</v>
      </c>
    </row>
    <row r="2017" spans="1:4" x14ac:dyDescent="0.3">
      <c r="A2017" s="317" t="s">
        <v>1062</v>
      </c>
      <c r="B2017" s="375" t="s">
        <v>1063</v>
      </c>
      <c r="C2017" s="317" t="s">
        <v>721</v>
      </c>
      <c r="D2017" s="317" t="s">
        <v>722</v>
      </c>
    </row>
    <row r="2018" spans="1:4" x14ac:dyDescent="0.3">
      <c r="A2018" s="317" t="s">
        <v>1062</v>
      </c>
      <c r="B2018" s="375" t="s">
        <v>1063</v>
      </c>
      <c r="C2018" s="317" t="s">
        <v>663</v>
      </c>
      <c r="D2018" s="317" t="s">
        <v>664</v>
      </c>
    </row>
    <row r="2019" spans="1:4" x14ac:dyDescent="0.3">
      <c r="A2019" s="317" t="s">
        <v>1062</v>
      </c>
      <c r="B2019" s="375" t="s">
        <v>1063</v>
      </c>
      <c r="C2019" s="317" t="s">
        <v>665</v>
      </c>
      <c r="D2019" s="317" t="s">
        <v>666</v>
      </c>
    </row>
    <row r="2020" spans="1:4" x14ac:dyDescent="0.3">
      <c r="A2020" s="317" t="s">
        <v>1064</v>
      </c>
      <c r="B2020" s="375" t="s">
        <v>1064</v>
      </c>
      <c r="C2020" s="317" t="s">
        <v>669</v>
      </c>
      <c r="D2020" s="317" t="s">
        <v>670</v>
      </c>
    </row>
    <row r="2021" spans="1:4" x14ac:dyDescent="0.3">
      <c r="A2021" s="317" t="s">
        <v>1064</v>
      </c>
      <c r="B2021" s="375" t="s">
        <v>1064</v>
      </c>
      <c r="C2021" s="317" t="s">
        <v>691</v>
      </c>
      <c r="D2021" s="317" t="s">
        <v>692</v>
      </c>
    </row>
    <row r="2022" spans="1:4" x14ac:dyDescent="0.3">
      <c r="A2022" s="317" t="s">
        <v>1064</v>
      </c>
      <c r="B2022" s="375" t="s">
        <v>1064</v>
      </c>
      <c r="C2022" s="317" t="s">
        <v>648</v>
      </c>
      <c r="D2022" s="317" t="s">
        <v>649</v>
      </c>
    </row>
    <row r="2023" spans="1:4" x14ac:dyDescent="0.3">
      <c r="A2023" s="317" t="s">
        <v>1064</v>
      </c>
      <c r="B2023" s="375" t="s">
        <v>1064</v>
      </c>
      <c r="C2023" s="317" t="s">
        <v>701</v>
      </c>
      <c r="D2023" t="s">
        <v>702</v>
      </c>
    </row>
    <row r="2024" spans="1:4" x14ac:dyDescent="0.3">
      <c r="A2024" s="317" t="s">
        <v>1064</v>
      </c>
      <c r="B2024" s="375" t="s">
        <v>1064</v>
      </c>
      <c r="C2024" s="317" t="s">
        <v>671</v>
      </c>
      <c r="D2024" s="317" t="s">
        <v>672</v>
      </c>
    </row>
    <row r="2025" spans="1:4" x14ac:dyDescent="0.3">
      <c r="A2025" s="317" t="s">
        <v>1064</v>
      </c>
      <c r="B2025" s="375" t="s">
        <v>1064</v>
      </c>
      <c r="C2025" s="317" t="s">
        <v>673</v>
      </c>
      <c r="D2025" s="317" t="s">
        <v>674</v>
      </c>
    </row>
    <row r="2026" spans="1:4" x14ac:dyDescent="0.3">
      <c r="A2026" s="317" t="s">
        <v>1064</v>
      </c>
      <c r="B2026" s="375" t="s">
        <v>1064</v>
      </c>
      <c r="C2026" s="317" t="s">
        <v>756</v>
      </c>
      <c r="D2026" s="317" t="s">
        <v>757</v>
      </c>
    </row>
    <row r="2027" spans="1:4" x14ac:dyDescent="0.3">
      <c r="A2027" s="317" t="s">
        <v>1064</v>
      </c>
      <c r="B2027" s="375" t="s">
        <v>1064</v>
      </c>
      <c r="C2027" s="317" t="s">
        <v>675</v>
      </c>
      <c r="D2027" s="317" t="s">
        <v>676</v>
      </c>
    </row>
    <row r="2028" spans="1:4" x14ac:dyDescent="0.3">
      <c r="A2028" s="317" t="s">
        <v>1064</v>
      </c>
      <c r="B2028" s="375" t="s">
        <v>1064</v>
      </c>
      <c r="C2028" s="317" t="s">
        <v>654</v>
      </c>
      <c r="D2028" s="317" t="s">
        <v>655</v>
      </c>
    </row>
    <row r="2029" spans="1:4" x14ac:dyDescent="0.3">
      <c r="A2029" s="317" t="s">
        <v>1064</v>
      </c>
      <c r="B2029" s="375" t="s">
        <v>1064</v>
      </c>
      <c r="C2029" s="317" t="s">
        <v>656</v>
      </c>
      <c r="D2029" s="317" t="s">
        <v>657</v>
      </c>
    </row>
    <row r="2030" spans="1:4" x14ac:dyDescent="0.3">
      <c r="A2030" s="317" t="s">
        <v>1064</v>
      </c>
      <c r="B2030" s="375" t="s">
        <v>1064</v>
      </c>
      <c r="C2030" s="317" t="s">
        <v>677</v>
      </c>
      <c r="D2030" s="317" t="s">
        <v>678</v>
      </c>
    </row>
    <row r="2031" spans="1:4" x14ac:dyDescent="0.3">
      <c r="A2031" s="317" t="s">
        <v>1064</v>
      </c>
      <c r="B2031" s="375" t="s">
        <v>1064</v>
      </c>
      <c r="C2031" s="317" t="s">
        <v>658</v>
      </c>
      <c r="D2031" s="317" t="s">
        <v>659</v>
      </c>
    </row>
    <row r="2032" spans="1:4" x14ac:dyDescent="0.3">
      <c r="A2032" s="317" t="s">
        <v>1064</v>
      </c>
      <c r="B2032" s="375" t="s">
        <v>1064</v>
      </c>
      <c r="C2032" s="317" t="s">
        <v>679</v>
      </c>
      <c r="D2032" s="317" t="s">
        <v>680</v>
      </c>
    </row>
    <row r="2033" spans="1:4" x14ac:dyDescent="0.3">
      <c r="A2033" s="317" t="s">
        <v>1064</v>
      </c>
      <c r="B2033" s="375" t="s">
        <v>1064</v>
      </c>
      <c r="C2033" s="317" t="s">
        <v>660</v>
      </c>
      <c r="D2033" s="317" t="s">
        <v>661</v>
      </c>
    </row>
    <row r="2034" spans="1:4" x14ac:dyDescent="0.3">
      <c r="A2034" s="317" t="s">
        <v>1064</v>
      </c>
      <c r="B2034" s="375" t="s">
        <v>1064</v>
      </c>
      <c r="C2034" s="317" t="s">
        <v>681</v>
      </c>
      <c r="D2034" s="317" t="s">
        <v>682</v>
      </c>
    </row>
    <row r="2035" spans="1:4" x14ac:dyDescent="0.3">
      <c r="A2035" s="317" t="s">
        <v>1064</v>
      </c>
      <c r="B2035" s="375" t="s">
        <v>1064</v>
      </c>
      <c r="C2035" s="317" t="s">
        <v>683</v>
      </c>
      <c r="D2035" s="317" t="s">
        <v>684</v>
      </c>
    </row>
    <row r="2036" spans="1:4" x14ac:dyDescent="0.3">
      <c r="A2036" s="317" t="s">
        <v>1064</v>
      </c>
      <c r="B2036" s="375" t="s">
        <v>1064</v>
      </c>
      <c r="C2036" s="317" t="s">
        <v>715</v>
      </c>
      <c r="D2036" s="317" t="s">
        <v>716</v>
      </c>
    </row>
    <row r="2037" spans="1:4" x14ac:dyDescent="0.3">
      <c r="A2037" s="317" t="s">
        <v>1064</v>
      </c>
      <c r="B2037" s="375" t="s">
        <v>1064</v>
      </c>
      <c r="C2037" s="317" t="s">
        <v>717</v>
      </c>
      <c r="D2037" t="s">
        <v>718</v>
      </c>
    </row>
    <row r="2038" spans="1:4" x14ac:dyDescent="0.3">
      <c r="A2038" s="317" t="s">
        <v>1064</v>
      </c>
      <c r="B2038" s="375" t="s">
        <v>1064</v>
      </c>
      <c r="C2038" s="317" t="s">
        <v>663</v>
      </c>
      <c r="D2038" s="317" t="s">
        <v>664</v>
      </c>
    </row>
    <row r="2039" spans="1:4" x14ac:dyDescent="0.3">
      <c r="A2039" s="317" t="s">
        <v>1064</v>
      </c>
      <c r="B2039" s="375" t="s">
        <v>1064</v>
      </c>
      <c r="C2039" s="317" t="s">
        <v>665</v>
      </c>
      <c r="D2039" s="317" t="s">
        <v>666</v>
      </c>
    </row>
    <row r="2040" spans="1:4" x14ac:dyDescent="0.3">
      <c r="A2040" s="317" t="s">
        <v>1065</v>
      </c>
      <c r="B2040" t="s">
        <v>1066</v>
      </c>
      <c r="C2040" t="s">
        <v>669</v>
      </c>
      <c r="D2040" s="317" t="s">
        <v>670</v>
      </c>
    </row>
    <row r="2041" spans="1:4" x14ac:dyDescent="0.3">
      <c r="A2041" s="317" t="s">
        <v>1065</v>
      </c>
      <c r="B2041" t="s">
        <v>1066</v>
      </c>
      <c r="C2041" t="s">
        <v>689</v>
      </c>
      <c r="D2041" s="317" t="s">
        <v>690</v>
      </c>
    </row>
    <row r="2042" spans="1:4" x14ac:dyDescent="0.3">
      <c r="A2042" s="317" t="s">
        <v>1065</v>
      </c>
      <c r="B2042" t="s">
        <v>1066</v>
      </c>
      <c r="C2042" t="s">
        <v>766</v>
      </c>
      <c r="D2042" s="317" t="s">
        <v>767</v>
      </c>
    </row>
    <row r="2043" spans="1:4" x14ac:dyDescent="0.3">
      <c r="A2043" s="317" t="s">
        <v>1065</v>
      </c>
      <c r="B2043" t="s">
        <v>1066</v>
      </c>
      <c r="C2043" t="s">
        <v>644</v>
      </c>
      <c r="D2043" s="317" t="s">
        <v>645</v>
      </c>
    </row>
    <row r="2044" spans="1:4" x14ac:dyDescent="0.3">
      <c r="A2044" s="317" t="s">
        <v>1065</v>
      </c>
      <c r="B2044" t="s">
        <v>1066</v>
      </c>
      <c r="C2044" t="s">
        <v>646</v>
      </c>
      <c r="D2044" s="317" t="s">
        <v>647</v>
      </c>
    </row>
    <row r="2045" spans="1:4" x14ac:dyDescent="0.3">
      <c r="A2045" s="317" t="s">
        <v>1065</v>
      </c>
      <c r="B2045" t="s">
        <v>1066</v>
      </c>
      <c r="C2045" s="317" t="s">
        <v>691</v>
      </c>
      <c r="D2045" s="317" t="s">
        <v>692</v>
      </c>
    </row>
    <row r="2046" spans="1:4" x14ac:dyDescent="0.3">
      <c r="A2046" s="317" t="s">
        <v>1065</v>
      </c>
      <c r="B2046" t="s">
        <v>1066</v>
      </c>
      <c r="C2046" s="317" t="s">
        <v>695</v>
      </c>
      <c r="D2046" s="317" t="s">
        <v>696</v>
      </c>
    </row>
    <row r="2047" spans="1:4" x14ac:dyDescent="0.3">
      <c r="A2047" s="317" t="s">
        <v>1065</v>
      </c>
      <c r="B2047" t="s">
        <v>1066</v>
      </c>
      <c r="C2047" t="s">
        <v>794</v>
      </c>
      <c r="D2047" t="s">
        <v>795</v>
      </c>
    </row>
    <row r="2048" spans="1:4" x14ac:dyDescent="0.3">
      <c r="A2048" s="317" t="s">
        <v>1065</v>
      </c>
      <c r="B2048" t="s">
        <v>1066</v>
      </c>
      <c r="C2048" t="s">
        <v>774</v>
      </c>
      <c r="D2048" t="s">
        <v>775</v>
      </c>
    </row>
    <row r="2049" spans="1:4" x14ac:dyDescent="0.3">
      <c r="A2049" s="317" t="s">
        <v>1065</v>
      </c>
      <c r="B2049" t="s">
        <v>1066</v>
      </c>
      <c r="C2049" t="s">
        <v>648</v>
      </c>
      <c r="D2049" s="317" t="s">
        <v>649</v>
      </c>
    </row>
    <row r="2050" spans="1:4" x14ac:dyDescent="0.3">
      <c r="A2050" s="317" t="s">
        <v>1065</v>
      </c>
      <c r="B2050" t="s">
        <v>1066</v>
      </c>
      <c r="C2050" t="s">
        <v>697</v>
      </c>
      <c r="D2050" s="317" t="s">
        <v>698</v>
      </c>
    </row>
    <row r="2051" spans="1:4" x14ac:dyDescent="0.3">
      <c r="A2051" s="317" t="s">
        <v>1065</v>
      </c>
      <c r="B2051" t="s">
        <v>1066</v>
      </c>
      <c r="C2051" t="s">
        <v>701</v>
      </c>
      <c r="D2051" t="s">
        <v>702</v>
      </c>
    </row>
    <row r="2052" spans="1:4" x14ac:dyDescent="0.3">
      <c r="A2052" s="317" t="s">
        <v>1065</v>
      </c>
      <c r="B2052" t="s">
        <v>1066</v>
      </c>
      <c r="C2052" t="s">
        <v>671</v>
      </c>
      <c r="D2052" s="317" t="s">
        <v>672</v>
      </c>
    </row>
    <row r="2053" spans="1:4" x14ac:dyDescent="0.3">
      <c r="A2053" s="317" t="s">
        <v>1065</v>
      </c>
      <c r="B2053" t="s">
        <v>1066</v>
      </c>
      <c r="C2053" t="s">
        <v>673</v>
      </c>
      <c r="D2053" s="317" t="s">
        <v>674</v>
      </c>
    </row>
    <row r="2054" spans="1:4" x14ac:dyDescent="0.3">
      <c r="A2054" s="317" t="s">
        <v>1065</v>
      </c>
      <c r="B2054" t="s">
        <v>1066</v>
      </c>
      <c r="C2054" t="s">
        <v>650</v>
      </c>
      <c r="D2054" s="317" t="s">
        <v>651</v>
      </c>
    </row>
    <row r="2055" spans="1:4" x14ac:dyDescent="0.3">
      <c r="A2055" s="317" t="s">
        <v>1065</v>
      </c>
      <c r="B2055" t="s">
        <v>1066</v>
      </c>
      <c r="C2055" t="s">
        <v>729</v>
      </c>
      <c r="D2055" s="317" t="s">
        <v>730</v>
      </c>
    </row>
    <row r="2056" spans="1:4" x14ac:dyDescent="0.3">
      <c r="A2056" s="317" t="s">
        <v>1065</v>
      </c>
      <c r="B2056" t="s">
        <v>1066</v>
      </c>
      <c r="C2056" t="s">
        <v>756</v>
      </c>
      <c r="D2056" s="317" t="s">
        <v>757</v>
      </c>
    </row>
    <row r="2057" spans="1:4" x14ac:dyDescent="0.3">
      <c r="A2057" s="317" t="s">
        <v>1065</v>
      </c>
      <c r="B2057" t="s">
        <v>1066</v>
      </c>
      <c r="C2057" t="s">
        <v>705</v>
      </c>
      <c r="D2057" s="317" t="s">
        <v>706</v>
      </c>
    </row>
    <row r="2058" spans="1:4" x14ac:dyDescent="0.3">
      <c r="A2058" s="317" t="s">
        <v>1065</v>
      </c>
      <c r="B2058" t="s">
        <v>1066</v>
      </c>
      <c r="C2058" t="s">
        <v>1067</v>
      </c>
      <c r="D2058" t="s">
        <v>1068</v>
      </c>
    </row>
    <row r="2059" spans="1:4" x14ac:dyDescent="0.3">
      <c r="A2059" s="317" t="s">
        <v>1065</v>
      </c>
      <c r="B2059" t="s">
        <v>1066</v>
      </c>
      <c r="C2059" t="s">
        <v>891</v>
      </c>
      <c r="D2059" t="s">
        <v>892</v>
      </c>
    </row>
    <row r="2060" spans="1:4" x14ac:dyDescent="0.3">
      <c r="A2060" s="317" t="s">
        <v>1065</v>
      </c>
      <c r="B2060" t="s">
        <v>1066</v>
      </c>
      <c r="C2060" t="s">
        <v>652</v>
      </c>
      <c r="D2060" s="317" t="s">
        <v>653</v>
      </c>
    </row>
    <row r="2061" spans="1:4" x14ac:dyDescent="0.3">
      <c r="A2061" s="317" t="s">
        <v>1065</v>
      </c>
      <c r="B2061" t="s">
        <v>1066</v>
      </c>
      <c r="C2061" t="s">
        <v>675</v>
      </c>
      <c r="D2061" s="317" t="s">
        <v>676</v>
      </c>
    </row>
    <row r="2062" spans="1:4" x14ac:dyDescent="0.3">
      <c r="A2062" s="317" t="s">
        <v>1065</v>
      </c>
      <c r="B2062" t="s">
        <v>1066</v>
      </c>
      <c r="C2062" t="s">
        <v>707</v>
      </c>
      <c r="D2062" s="317" t="s">
        <v>708</v>
      </c>
    </row>
    <row r="2063" spans="1:4" x14ac:dyDescent="0.3">
      <c r="A2063" s="317" t="s">
        <v>1065</v>
      </c>
      <c r="B2063" t="s">
        <v>1066</v>
      </c>
      <c r="C2063" t="s">
        <v>818</v>
      </c>
      <c r="D2063" t="s">
        <v>819</v>
      </c>
    </row>
    <row r="2064" spans="1:4" x14ac:dyDescent="0.3">
      <c r="A2064" s="317" t="s">
        <v>1065</v>
      </c>
      <c r="B2064" t="s">
        <v>1066</v>
      </c>
      <c r="C2064" t="s">
        <v>654</v>
      </c>
      <c r="D2064" s="317" t="s">
        <v>655</v>
      </c>
    </row>
    <row r="2065" spans="1:4" x14ac:dyDescent="0.3">
      <c r="A2065" s="317" t="s">
        <v>1065</v>
      </c>
      <c r="B2065" t="s">
        <v>1066</v>
      </c>
      <c r="C2065" t="s">
        <v>656</v>
      </c>
      <c r="D2065" s="317" t="s">
        <v>657</v>
      </c>
    </row>
    <row r="2066" spans="1:4" x14ac:dyDescent="0.3">
      <c r="A2066" s="317" t="s">
        <v>1065</v>
      </c>
      <c r="B2066" t="s">
        <v>1066</v>
      </c>
      <c r="C2066" t="s">
        <v>677</v>
      </c>
      <c r="D2066" s="317" t="s">
        <v>678</v>
      </c>
    </row>
    <row r="2067" spans="1:4" x14ac:dyDescent="0.3">
      <c r="A2067" s="317" t="s">
        <v>1065</v>
      </c>
      <c r="B2067" t="s">
        <v>1066</v>
      </c>
      <c r="C2067" t="s">
        <v>658</v>
      </c>
      <c r="D2067" s="317" t="s">
        <v>659</v>
      </c>
    </row>
    <row r="2068" spans="1:4" x14ac:dyDescent="0.3">
      <c r="A2068" s="317" t="s">
        <v>1065</v>
      </c>
      <c r="B2068" t="s">
        <v>1066</v>
      </c>
      <c r="C2068" t="s">
        <v>679</v>
      </c>
      <c r="D2068" s="317" t="s">
        <v>680</v>
      </c>
    </row>
    <row r="2069" spans="1:4" x14ac:dyDescent="0.3">
      <c r="A2069" s="317" t="s">
        <v>1065</v>
      </c>
      <c r="B2069" t="s">
        <v>1066</v>
      </c>
      <c r="C2069" t="s">
        <v>660</v>
      </c>
      <c r="D2069" s="317" t="s">
        <v>661</v>
      </c>
    </row>
    <row r="2070" spans="1:4" x14ac:dyDescent="0.3">
      <c r="A2070" s="317" t="s">
        <v>1065</v>
      </c>
      <c r="B2070" t="s">
        <v>1066</v>
      </c>
      <c r="C2070" t="s">
        <v>681</v>
      </c>
      <c r="D2070" s="317" t="s">
        <v>682</v>
      </c>
    </row>
    <row r="2071" spans="1:4" x14ac:dyDescent="0.3">
      <c r="A2071" s="317" t="s">
        <v>1065</v>
      </c>
      <c r="B2071" t="s">
        <v>1066</v>
      </c>
      <c r="C2071" t="s">
        <v>709</v>
      </c>
      <c r="D2071" s="317" t="s">
        <v>710</v>
      </c>
    </row>
    <row r="2072" spans="1:4" x14ac:dyDescent="0.3">
      <c r="A2072" s="317" t="s">
        <v>1065</v>
      </c>
      <c r="B2072" t="s">
        <v>1066</v>
      </c>
      <c r="C2072" t="s">
        <v>683</v>
      </c>
      <c r="D2072" s="317" t="s">
        <v>684</v>
      </c>
    </row>
    <row r="2073" spans="1:4" x14ac:dyDescent="0.3">
      <c r="A2073" s="317" t="s">
        <v>1065</v>
      </c>
      <c r="B2073" t="s">
        <v>1066</v>
      </c>
      <c r="C2073" t="s">
        <v>778</v>
      </c>
      <c r="D2073" t="s">
        <v>779</v>
      </c>
    </row>
    <row r="2074" spans="1:4" x14ac:dyDescent="0.3">
      <c r="A2074" s="317" t="s">
        <v>1065</v>
      </c>
      <c r="B2074" t="s">
        <v>1066</v>
      </c>
      <c r="C2074" t="s">
        <v>711</v>
      </c>
      <c r="D2074" s="317" t="s">
        <v>712</v>
      </c>
    </row>
    <row r="2075" spans="1:4" x14ac:dyDescent="0.3">
      <c r="A2075" s="317" t="s">
        <v>1065</v>
      </c>
      <c r="B2075" t="s">
        <v>1066</v>
      </c>
      <c r="C2075" t="s">
        <v>713</v>
      </c>
      <c r="D2075" s="317" t="s">
        <v>714</v>
      </c>
    </row>
    <row r="2076" spans="1:4" x14ac:dyDescent="0.3">
      <c r="A2076" s="317" t="s">
        <v>1065</v>
      </c>
      <c r="B2076" t="s">
        <v>1066</v>
      </c>
      <c r="C2076" t="s">
        <v>715</v>
      </c>
      <c r="D2076" s="317" t="s">
        <v>716</v>
      </c>
    </row>
    <row r="2077" spans="1:4" x14ac:dyDescent="0.3">
      <c r="A2077" s="317" t="s">
        <v>1065</v>
      </c>
      <c r="B2077" t="s">
        <v>1066</v>
      </c>
      <c r="C2077" t="s">
        <v>717</v>
      </c>
      <c r="D2077" t="s">
        <v>718</v>
      </c>
    </row>
    <row r="2078" spans="1:4" x14ac:dyDescent="0.3">
      <c r="A2078" s="317" t="s">
        <v>1065</v>
      </c>
      <c r="B2078" t="s">
        <v>1066</v>
      </c>
      <c r="C2078" t="s">
        <v>721</v>
      </c>
      <c r="D2078" s="317" t="s">
        <v>722</v>
      </c>
    </row>
    <row r="2079" spans="1:4" x14ac:dyDescent="0.3">
      <c r="A2079" s="317" t="s">
        <v>1065</v>
      </c>
      <c r="B2079" t="s">
        <v>1066</v>
      </c>
      <c r="C2079" t="s">
        <v>662</v>
      </c>
      <c r="D2079" s="317" t="s">
        <v>397</v>
      </c>
    </row>
    <row r="2080" spans="1:4" x14ac:dyDescent="0.3">
      <c r="A2080" s="317" t="s">
        <v>1065</v>
      </c>
      <c r="B2080" t="s">
        <v>1066</v>
      </c>
      <c r="C2080" t="s">
        <v>663</v>
      </c>
      <c r="D2080" s="317" t="s">
        <v>664</v>
      </c>
    </row>
    <row r="2081" spans="1:4" x14ac:dyDescent="0.3">
      <c r="A2081" s="317" t="s">
        <v>1065</v>
      </c>
      <c r="B2081" t="s">
        <v>1066</v>
      </c>
      <c r="C2081" t="s">
        <v>665</v>
      </c>
      <c r="D2081" s="317" t="s">
        <v>666</v>
      </c>
    </row>
    <row r="2082" spans="1:4" x14ac:dyDescent="0.3">
      <c r="A2082" s="317" t="s">
        <v>1069</v>
      </c>
      <c r="B2082" s="375" t="s">
        <v>1070</v>
      </c>
      <c r="C2082" s="317" t="s">
        <v>689</v>
      </c>
      <c r="D2082" s="317" t="s">
        <v>690</v>
      </c>
    </row>
    <row r="2083" spans="1:4" x14ac:dyDescent="0.3">
      <c r="A2083" s="317" t="s">
        <v>1069</v>
      </c>
      <c r="B2083" s="375" t="s">
        <v>1070</v>
      </c>
      <c r="C2083" s="317" t="s">
        <v>644</v>
      </c>
      <c r="D2083" s="317" t="s">
        <v>645</v>
      </c>
    </row>
    <row r="2084" spans="1:4" x14ac:dyDescent="0.3">
      <c r="A2084" s="317" t="s">
        <v>1069</v>
      </c>
      <c r="B2084" s="375" t="s">
        <v>1070</v>
      </c>
      <c r="C2084" s="317" t="s">
        <v>650</v>
      </c>
      <c r="D2084" s="317" t="s">
        <v>651</v>
      </c>
    </row>
    <row r="2085" spans="1:4" x14ac:dyDescent="0.3">
      <c r="A2085" s="317" t="s">
        <v>1069</v>
      </c>
      <c r="B2085" s="375" t="s">
        <v>1070</v>
      </c>
      <c r="C2085" s="317" t="s">
        <v>705</v>
      </c>
      <c r="D2085" s="317" t="s">
        <v>706</v>
      </c>
    </row>
    <row r="2086" spans="1:4" x14ac:dyDescent="0.3">
      <c r="A2086" s="317" t="s">
        <v>1069</v>
      </c>
      <c r="B2086" s="375" t="s">
        <v>1070</v>
      </c>
      <c r="C2086" s="317" t="s">
        <v>654</v>
      </c>
      <c r="D2086" s="317" t="s">
        <v>655</v>
      </c>
    </row>
    <row r="2087" spans="1:4" x14ac:dyDescent="0.3">
      <c r="A2087" s="317" t="s">
        <v>1069</v>
      </c>
      <c r="B2087" s="375" t="s">
        <v>1070</v>
      </c>
      <c r="C2087" s="317" t="s">
        <v>656</v>
      </c>
      <c r="D2087" s="317" t="s">
        <v>657</v>
      </c>
    </row>
    <row r="2088" spans="1:4" x14ac:dyDescent="0.3">
      <c r="A2088" s="317" t="s">
        <v>1069</v>
      </c>
      <c r="B2088" s="375" t="s">
        <v>1070</v>
      </c>
      <c r="C2088" s="317" t="s">
        <v>677</v>
      </c>
      <c r="D2088" s="317" t="s">
        <v>678</v>
      </c>
    </row>
    <row r="2089" spans="1:4" x14ac:dyDescent="0.3">
      <c r="A2089" s="317" t="s">
        <v>1069</v>
      </c>
      <c r="B2089" s="375" t="s">
        <v>1070</v>
      </c>
      <c r="C2089" s="317" t="s">
        <v>658</v>
      </c>
      <c r="D2089" s="317" t="s">
        <v>659</v>
      </c>
    </row>
    <row r="2090" spans="1:4" x14ac:dyDescent="0.3">
      <c r="A2090" s="317" t="s">
        <v>1069</v>
      </c>
      <c r="B2090" s="375" t="s">
        <v>1070</v>
      </c>
      <c r="C2090" s="317" t="s">
        <v>679</v>
      </c>
      <c r="D2090" s="317" t="s">
        <v>680</v>
      </c>
    </row>
    <row r="2091" spans="1:4" x14ac:dyDescent="0.3">
      <c r="A2091" s="317" t="s">
        <v>1069</v>
      </c>
      <c r="B2091" s="375" t="s">
        <v>1070</v>
      </c>
      <c r="C2091" s="317" t="s">
        <v>660</v>
      </c>
      <c r="D2091" s="317" t="s">
        <v>661</v>
      </c>
    </row>
    <row r="2092" spans="1:4" x14ac:dyDescent="0.3">
      <c r="A2092" s="317" t="s">
        <v>1069</v>
      </c>
      <c r="B2092" s="375" t="s">
        <v>1070</v>
      </c>
      <c r="C2092" s="317" t="s">
        <v>709</v>
      </c>
      <c r="D2092" s="317" t="s">
        <v>710</v>
      </c>
    </row>
    <row r="2093" spans="1:4" x14ac:dyDescent="0.3">
      <c r="A2093" s="317" t="s">
        <v>1069</v>
      </c>
      <c r="B2093" s="375" t="s">
        <v>1070</v>
      </c>
      <c r="C2093" s="317" t="s">
        <v>663</v>
      </c>
      <c r="D2093" s="317" t="s">
        <v>664</v>
      </c>
    </row>
    <row r="2094" spans="1:4" x14ac:dyDescent="0.3">
      <c r="A2094" s="317" t="s">
        <v>1069</v>
      </c>
      <c r="B2094" s="375" t="s">
        <v>1070</v>
      </c>
      <c r="C2094" s="317" t="s">
        <v>665</v>
      </c>
      <c r="D2094" s="317" t="s">
        <v>666</v>
      </c>
    </row>
    <row r="2095" spans="1:4" x14ac:dyDescent="0.3">
      <c r="A2095" s="317" t="s">
        <v>1071</v>
      </c>
      <c r="B2095" s="375" t="s">
        <v>1072</v>
      </c>
      <c r="C2095" s="317" t="s">
        <v>689</v>
      </c>
      <c r="D2095" s="317" t="s">
        <v>690</v>
      </c>
    </row>
    <row r="2096" spans="1:4" x14ac:dyDescent="0.3">
      <c r="A2096" s="317" t="s">
        <v>1071</v>
      </c>
      <c r="B2096" s="375" t="s">
        <v>1072</v>
      </c>
      <c r="C2096" s="317" t="s">
        <v>644</v>
      </c>
      <c r="D2096" s="317" t="s">
        <v>645</v>
      </c>
    </row>
    <row r="2097" spans="1:4" x14ac:dyDescent="0.3">
      <c r="A2097" s="317" t="s">
        <v>1071</v>
      </c>
      <c r="B2097" s="375" t="s">
        <v>1072</v>
      </c>
      <c r="C2097" s="317" t="s">
        <v>650</v>
      </c>
      <c r="D2097" s="317" t="s">
        <v>651</v>
      </c>
    </row>
    <row r="2098" spans="1:4" x14ac:dyDescent="0.3">
      <c r="A2098" s="317" t="s">
        <v>1071</v>
      </c>
      <c r="B2098" s="375" t="s">
        <v>1072</v>
      </c>
      <c r="C2098" s="317" t="s">
        <v>705</v>
      </c>
      <c r="D2098" s="317" t="s">
        <v>706</v>
      </c>
    </row>
    <row r="2099" spans="1:4" x14ac:dyDescent="0.3">
      <c r="A2099" s="317" t="s">
        <v>1071</v>
      </c>
      <c r="B2099" s="375" t="s">
        <v>1072</v>
      </c>
      <c r="C2099" s="317" t="s">
        <v>654</v>
      </c>
      <c r="D2099" s="317" t="s">
        <v>655</v>
      </c>
    </row>
    <row r="2100" spans="1:4" x14ac:dyDescent="0.3">
      <c r="A2100" s="317" t="s">
        <v>1071</v>
      </c>
      <c r="B2100" s="375" t="s">
        <v>1072</v>
      </c>
      <c r="C2100" s="317" t="s">
        <v>656</v>
      </c>
      <c r="D2100" s="317" t="s">
        <v>657</v>
      </c>
    </row>
    <row r="2101" spans="1:4" x14ac:dyDescent="0.3">
      <c r="A2101" s="317" t="s">
        <v>1071</v>
      </c>
      <c r="B2101" s="375" t="s">
        <v>1072</v>
      </c>
      <c r="C2101" s="317" t="s">
        <v>677</v>
      </c>
      <c r="D2101" s="317" t="s">
        <v>678</v>
      </c>
    </row>
    <row r="2102" spans="1:4" x14ac:dyDescent="0.3">
      <c r="A2102" s="317" t="s">
        <v>1071</v>
      </c>
      <c r="B2102" s="375" t="s">
        <v>1072</v>
      </c>
      <c r="C2102" s="317" t="s">
        <v>658</v>
      </c>
      <c r="D2102" s="317" t="s">
        <v>659</v>
      </c>
    </row>
    <row r="2103" spans="1:4" x14ac:dyDescent="0.3">
      <c r="A2103" s="317" t="s">
        <v>1071</v>
      </c>
      <c r="B2103" s="375" t="s">
        <v>1072</v>
      </c>
      <c r="C2103" s="317" t="s">
        <v>679</v>
      </c>
      <c r="D2103" s="317" t="s">
        <v>680</v>
      </c>
    </row>
    <row r="2104" spans="1:4" x14ac:dyDescent="0.3">
      <c r="A2104" s="317" t="s">
        <v>1071</v>
      </c>
      <c r="B2104" s="375" t="s">
        <v>1072</v>
      </c>
      <c r="C2104" s="317" t="s">
        <v>660</v>
      </c>
      <c r="D2104" s="317" t="s">
        <v>661</v>
      </c>
    </row>
    <row r="2105" spans="1:4" x14ac:dyDescent="0.3">
      <c r="A2105" s="317" t="s">
        <v>1071</v>
      </c>
      <c r="B2105" s="375" t="s">
        <v>1072</v>
      </c>
      <c r="C2105" s="317" t="s">
        <v>709</v>
      </c>
      <c r="D2105" s="317" t="s">
        <v>710</v>
      </c>
    </row>
    <row r="2106" spans="1:4" x14ac:dyDescent="0.3">
      <c r="A2106" s="317" t="s">
        <v>1071</v>
      </c>
      <c r="B2106" s="375" t="s">
        <v>1072</v>
      </c>
      <c r="C2106" s="317" t="s">
        <v>662</v>
      </c>
      <c r="D2106" s="317" t="s">
        <v>397</v>
      </c>
    </row>
    <row r="2107" spans="1:4" x14ac:dyDescent="0.3">
      <c r="A2107" s="317" t="s">
        <v>1071</v>
      </c>
      <c r="B2107" s="375" t="s">
        <v>1072</v>
      </c>
      <c r="C2107" s="317" t="s">
        <v>663</v>
      </c>
      <c r="D2107" s="317" t="s">
        <v>664</v>
      </c>
    </row>
    <row r="2108" spans="1:4" x14ac:dyDescent="0.3">
      <c r="A2108" s="317" t="s">
        <v>1071</v>
      </c>
      <c r="B2108" s="375" t="s">
        <v>1072</v>
      </c>
      <c r="C2108" s="317" t="s">
        <v>665</v>
      </c>
      <c r="D2108" s="317" t="s">
        <v>666</v>
      </c>
    </row>
    <row r="2109" spans="1:4" x14ac:dyDescent="0.3">
      <c r="A2109" s="317" t="s">
        <v>1073</v>
      </c>
      <c r="B2109" s="375" t="s">
        <v>1074</v>
      </c>
      <c r="C2109" s="317" t="s">
        <v>689</v>
      </c>
      <c r="D2109" s="317" t="s">
        <v>690</v>
      </c>
    </row>
    <row r="2110" spans="1:4" x14ac:dyDescent="0.3">
      <c r="A2110" s="317" t="s">
        <v>1073</v>
      </c>
      <c r="B2110" s="375" t="s">
        <v>1074</v>
      </c>
      <c r="C2110" s="317" t="s">
        <v>644</v>
      </c>
      <c r="D2110" s="317" t="s">
        <v>645</v>
      </c>
    </row>
    <row r="2111" spans="1:4" x14ac:dyDescent="0.3">
      <c r="A2111" s="317" t="s">
        <v>1073</v>
      </c>
      <c r="B2111" s="375" t="s">
        <v>1074</v>
      </c>
      <c r="C2111" s="317" t="s">
        <v>650</v>
      </c>
      <c r="D2111" s="317" t="s">
        <v>651</v>
      </c>
    </row>
    <row r="2112" spans="1:4" x14ac:dyDescent="0.3">
      <c r="A2112" s="317" t="s">
        <v>1073</v>
      </c>
      <c r="B2112" s="375" t="s">
        <v>1074</v>
      </c>
      <c r="C2112" s="317" t="s">
        <v>705</v>
      </c>
      <c r="D2112" s="317" t="s">
        <v>706</v>
      </c>
    </row>
    <row r="2113" spans="1:4" x14ac:dyDescent="0.3">
      <c r="A2113" s="317" t="s">
        <v>1073</v>
      </c>
      <c r="B2113" s="375" t="s">
        <v>1074</v>
      </c>
      <c r="C2113" s="317" t="s">
        <v>654</v>
      </c>
      <c r="D2113" s="317" t="s">
        <v>655</v>
      </c>
    </row>
    <row r="2114" spans="1:4" x14ac:dyDescent="0.3">
      <c r="A2114" s="317" t="s">
        <v>1073</v>
      </c>
      <c r="B2114" s="375" t="s">
        <v>1074</v>
      </c>
      <c r="C2114" s="317" t="s">
        <v>656</v>
      </c>
      <c r="D2114" s="317" t="s">
        <v>657</v>
      </c>
    </row>
    <row r="2115" spans="1:4" x14ac:dyDescent="0.3">
      <c r="A2115" s="317" t="s">
        <v>1073</v>
      </c>
      <c r="B2115" s="375" t="s">
        <v>1074</v>
      </c>
      <c r="C2115" s="317" t="s">
        <v>677</v>
      </c>
      <c r="D2115" s="317" t="s">
        <v>678</v>
      </c>
    </row>
    <row r="2116" spans="1:4" x14ac:dyDescent="0.3">
      <c r="A2116" s="317" t="s">
        <v>1073</v>
      </c>
      <c r="B2116" s="375" t="s">
        <v>1074</v>
      </c>
      <c r="C2116" s="317" t="s">
        <v>658</v>
      </c>
      <c r="D2116" s="317" t="s">
        <v>659</v>
      </c>
    </row>
    <row r="2117" spans="1:4" x14ac:dyDescent="0.3">
      <c r="A2117" s="317" t="s">
        <v>1073</v>
      </c>
      <c r="B2117" s="375" t="s">
        <v>1074</v>
      </c>
      <c r="C2117" s="317" t="s">
        <v>679</v>
      </c>
      <c r="D2117" s="317" t="s">
        <v>680</v>
      </c>
    </row>
    <row r="2118" spans="1:4" x14ac:dyDescent="0.3">
      <c r="A2118" s="317" t="s">
        <v>1073</v>
      </c>
      <c r="B2118" s="375" t="s">
        <v>1074</v>
      </c>
      <c r="C2118" s="317" t="s">
        <v>660</v>
      </c>
      <c r="D2118" s="317" t="s">
        <v>661</v>
      </c>
    </row>
    <row r="2119" spans="1:4" x14ac:dyDescent="0.3">
      <c r="A2119" s="317" t="s">
        <v>1073</v>
      </c>
      <c r="B2119" s="375" t="s">
        <v>1074</v>
      </c>
      <c r="C2119" s="317" t="s">
        <v>709</v>
      </c>
      <c r="D2119" s="317" t="s">
        <v>710</v>
      </c>
    </row>
    <row r="2120" spans="1:4" x14ac:dyDescent="0.3">
      <c r="A2120" s="317" t="s">
        <v>1073</v>
      </c>
      <c r="B2120" s="375" t="s">
        <v>1074</v>
      </c>
      <c r="C2120" s="317" t="s">
        <v>662</v>
      </c>
      <c r="D2120" s="317" t="s">
        <v>397</v>
      </c>
    </row>
    <row r="2121" spans="1:4" x14ac:dyDescent="0.3">
      <c r="A2121" s="317" t="s">
        <v>1073</v>
      </c>
      <c r="B2121" s="375" t="s">
        <v>1074</v>
      </c>
      <c r="C2121" s="317" t="s">
        <v>663</v>
      </c>
      <c r="D2121" s="317" t="s">
        <v>664</v>
      </c>
    </row>
    <row r="2122" spans="1:4" x14ac:dyDescent="0.3">
      <c r="A2122" s="317" t="s">
        <v>1073</v>
      </c>
      <c r="B2122" s="375" t="s">
        <v>1074</v>
      </c>
      <c r="C2122" s="317" t="s">
        <v>665</v>
      </c>
      <c r="D2122" s="317" t="s">
        <v>666</v>
      </c>
    </row>
    <row r="2123" spans="1:4" x14ac:dyDescent="0.3">
      <c r="A2123" s="317" t="s">
        <v>1075</v>
      </c>
      <c r="B2123" s="375" t="s">
        <v>1076</v>
      </c>
      <c r="C2123" s="317" t="s">
        <v>689</v>
      </c>
      <c r="D2123" s="317" t="s">
        <v>690</v>
      </c>
    </row>
    <row r="2124" spans="1:4" x14ac:dyDescent="0.3">
      <c r="A2124" s="317" t="s">
        <v>1075</v>
      </c>
      <c r="B2124" s="375" t="s">
        <v>1076</v>
      </c>
      <c r="C2124" s="317" t="s">
        <v>644</v>
      </c>
      <c r="D2124" s="317" t="s">
        <v>645</v>
      </c>
    </row>
    <row r="2125" spans="1:4" x14ac:dyDescent="0.3">
      <c r="A2125" s="317" t="s">
        <v>1075</v>
      </c>
      <c r="B2125" s="375" t="s">
        <v>1076</v>
      </c>
      <c r="C2125" s="317" t="s">
        <v>650</v>
      </c>
      <c r="D2125" s="317" t="s">
        <v>651</v>
      </c>
    </row>
    <row r="2126" spans="1:4" x14ac:dyDescent="0.3">
      <c r="A2126" s="317" t="s">
        <v>1075</v>
      </c>
      <c r="B2126" s="375" t="s">
        <v>1076</v>
      </c>
      <c r="C2126" s="317" t="s">
        <v>705</v>
      </c>
      <c r="D2126" s="317" t="s">
        <v>706</v>
      </c>
    </row>
    <row r="2127" spans="1:4" x14ac:dyDescent="0.3">
      <c r="A2127" s="317" t="s">
        <v>1075</v>
      </c>
      <c r="B2127" s="375" t="s">
        <v>1076</v>
      </c>
      <c r="C2127" s="317" t="s">
        <v>654</v>
      </c>
      <c r="D2127" s="317" t="s">
        <v>655</v>
      </c>
    </row>
    <row r="2128" spans="1:4" x14ac:dyDescent="0.3">
      <c r="A2128" s="317" t="s">
        <v>1075</v>
      </c>
      <c r="B2128" s="375" t="s">
        <v>1076</v>
      </c>
      <c r="C2128" s="317" t="s">
        <v>656</v>
      </c>
      <c r="D2128" s="317" t="s">
        <v>657</v>
      </c>
    </row>
    <row r="2129" spans="1:4" x14ac:dyDescent="0.3">
      <c r="A2129" s="317" t="s">
        <v>1075</v>
      </c>
      <c r="B2129" s="375" t="s">
        <v>1076</v>
      </c>
      <c r="C2129" s="317" t="s">
        <v>677</v>
      </c>
      <c r="D2129" s="317" t="s">
        <v>678</v>
      </c>
    </row>
    <row r="2130" spans="1:4" x14ac:dyDescent="0.3">
      <c r="A2130" s="317" t="s">
        <v>1075</v>
      </c>
      <c r="B2130" s="375" t="s">
        <v>1076</v>
      </c>
      <c r="C2130" s="317" t="s">
        <v>658</v>
      </c>
      <c r="D2130" s="317" t="s">
        <v>659</v>
      </c>
    </row>
    <row r="2131" spans="1:4" x14ac:dyDescent="0.3">
      <c r="A2131" s="317" t="s">
        <v>1075</v>
      </c>
      <c r="B2131" s="375" t="s">
        <v>1076</v>
      </c>
      <c r="C2131" s="317" t="s">
        <v>679</v>
      </c>
      <c r="D2131" s="317" t="s">
        <v>680</v>
      </c>
    </row>
    <row r="2132" spans="1:4" x14ac:dyDescent="0.3">
      <c r="A2132" s="317" t="s">
        <v>1075</v>
      </c>
      <c r="B2132" s="375" t="s">
        <v>1076</v>
      </c>
      <c r="C2132" s="317" t="s">
        <v>660</v>
      </c>
      <c r="D2132" s="317" t="s">
        <v>661</v>
      </c>
    </row>
    <row r="2133" spans="1:4" x14ac:dyDescent="0.3">
      <c r="A2133" s="317" t="s">
        <v>1075</v>
      </c>
      <c r="B2133" s="375" t="s">
        <v>1076</v>
      </c>
      <c r="C2133" s="317" t="s">
        <v>709</v>
      </c>
      <c r="D2133" s="317" t="s">
        <v>710</v>
      </c>
    </row>
    <row r="2134" spans="1:4" x14ac:dyDescent="0.3">
      <c r="A2134" s="317" t="s">
        <v>1075</v>
      </c>
      <c r="B2134" s="375" t="s">
        <v>1076</v>
      </c>
      <c r="C2134" s="317" t="s">
        <v>662</v>
      </c>
      <c r="D2134" s="317" t="s">
        <v>397</v>
      </c>
    </row>
    <row r="2135" spans="1:4" x14ac:dyDescent="0.3">
      <c r="A2135" s="317" t="s">
        <v>1075</v>
      </c>
      <c r="B2135" s="375" t="s">
        <v>1076</v>
      </c>
      <c r="C2135" s="317" t="s">
        <v>663</v>
      </c>
      <c r="D2135" s="317" t="s">
        <v>664</v>
      </c>
    </row>
    <row r="2136" spans="1:4" x14ac:dyDescent="0.3">
      <c r="A2136" s="317" t="s">
        <v>1075</v>
      </c>
      <c r="B2136" s="375" t="s">
        <v>1076</v>
      </c>
      <c r="C2136" s="317" t="s">
        <v>665</v>
      </c>
      <c r="D2136" s="317" t="s">
        <v>666</v>
      </c>
    </row>
    <row r="2137" spans="1:4" x14ac:dyDescent="0.3">
      <c r="A2137" s="317" t="s">
        <v>1077</v>
      </c>
      <c r="B2137" s="375" t="s">
        <v>1078</v>
      </c>
      <c r="C2137" s="317" t="s">
        <v>689</v>
      </c>
      <c r="D2137" s="317" t="s">
        <v>690</v>
      </c>
    </row>
    <row r="2138" spans="1:4" x14ac:dyDescent="0.3">
      <c r="A2138" s="317" t="s">
        <v>1077</v>
      </c>
      <c r="B2138" s="375" t="s">
        <v>1078</v>
      </c>
      <c r="C2138" s="317" t="s">
        <v>644</v>
      </c>
      <c r="D2138" s="317" t="s">
        <v>645</v>
      </c>
    </row>
    <row r="2139" spans="1:4" x14ac:dyDescent="0.3">
      <c r="A2139" s="317" t="s">
        <v>1077</v>
      </c>
      <c r="B2139" s="375" t="s">
        <v>1078</v>
      </c>
      <c r="C2139" s="317" t="s">
        <v>650</v>
      </c>
      <c r="D2139" s="317" t="s">
        <v>651</v>
      </c>
    </row>
    <row r="2140" spans="1:4" x14ac:dyDescent="0.3">
      <c r="A2140" s="317" t="s">
        <v>1077</v>
      </c>
      <c r="B2140" s="375" t="s">
        <v>1078</v>
      </c>
      <c r="C2140" s="317" t="s">
        <v>705</v>
      </c>
      <c r="D2140" s="317" t="s">
        <v>706</v>
      </c>
    </row>
    <row r="2141" spans="1:4" x14ac:dyDescent="0.3">
      <c r="A2141" s="317" t="s">
        <v>1077</v>
      </c>
      <c r="B2141" s="375" t="s">
        <v>1078</v>
      </c>
      <c r="C2141" s="317" t="s">
        <v>709</v>
      </c>
      <c r="D2141" s="317" t="s">
        <v>710</v>
      </c>
    </row>
    <row r="2142" spans="1:4" x14ac:dyDescent="0.3">
      <c r="A2142" s="317" t="s">
        <v>1077</v>
      </c>
      <c r="B2142" s="375" t="s">
        <v>1078</v>
      </c>
      <c r="C2142" s="317" t="s">
        <v>663</v>
      </c>
      <c r="D2142" s="317" t="s">
        <v>664</v>
      </c>
    </row>
    <row r="2143" spans="1:4" x14ac:dyDescent="0.3">
      <c r="A2143" s="317" t="s">
        <v>1077</v>
      </c>
      <c r="B2143" s="375" t="s">
        <v>1078</v>
      </c>
      <c r="C2143" s="317" t="s">
        <v>665</v>
      </c>
      <c r="D2143" s="317" t="s">
        <v>666</v>
      </c>
    </row>
    <row r="2144" spans="1:4" x14ac:dyDescent="0.3">
      <c r="A2144" s="317" t="s">
        <v>1079</v>
      </c>
      <c r="B2144" s="375" t="s">
        <v>1080</v>
      </c>
      <c r="C2144" s="317" t="s">
        <v>689</v>
      </c>
      <c r="D2144" s="317" t="s">
        <v>690</v>
      </c>
    </row>
    <row r="2145" spans="1:4" x14ac:dyDescent="0.3">
      <c r="A2145" s="317" t="s">
        <v>1079</v>
      </c>
      <c r="B2145" s="375" t="s">
        <v>1080</v>
      </c>
      <c r="C2145" s="317" t="s">
        <v>644</v>
      </c>
      <c r="D2145" s="317" t="s">
        <v>645</v>
      </c>
    </row>
    <row r="2146" spans="1:4" x14ac:dyDescent="0.3">
      <c r="A2146" s="317" t="s">
        <v>1079</v>
      </c>
      <c r="B2146" s="375" t="s">
        <v>1080</v>
      </c>
      <c r="C2146" s="317" t="s">
        <v>650</v>
      </c>
      <c r="D2146" s="317" t="s">
        <v>651</v>
      </c>
    </row>
    <row r="2147" spans="1:4" x14ac:dyDescent="0.3">
      <c r="A2147" s="317" t="s">
        <v>1079</v>
      </c>
      <c r="B2147" s="375" t="s">
        <v>1080</v>
      </c>
      <c r="C2147" s="317" t="s">
        <v>705</v>
      </c>
      <c r="D2147" s="317" t="s">
        <v>706</v>
      </c>
    </row>
    <row r="2148" spans="1:4" x14ac:dyDescent="0.3">
      <c r="A2148" s="317" t="s">
        <v>1079</v>
      </c>
      <c r="B2148" s="375" t="s">
        <v>1080</v>
      </c>
      <c r="C2148" s="317" t="s">
        <v>654</v>
      </c>
      <c r="D2148" s="317" t="s">
        <v>655</v>
      </c>
    </row>
    <row r="2149" spans="1:4" x14ac:dyDescent="0.3">
      <c r="A2149" s="317" t="s">
        <v>1079</v>
      </c>
      <c r="B2149" s="375" t="s">
        <v>1080</v>
      </c>
      <c r="C2149" s="317" t="s">
        <v>656</v>
      </c>
      <c r="D2149" s="317" t="s">
        <v>657</v>
      </c>
    </row>
    <row r="2150" spans="1:4" x14ac:dyDescent="0.3">
      <c r="A2150" s="317" t="s">
        <v>1079</v>
      </c>
      <c r="B2150" s="375" t="s">
        <v>1080</v>
      </c>
      <c r="C2150" s="317" t="s">
        <v>677</v>
      </c>
      <c r="D2150" s="317" t="s">
        <v>678</v>
      </c>
    </row>
    <row r="2151" spans="1:4" x14ac:dyDescent="0.3">
      <c r="A2151" s="317" t="s">
        <v>1079</v>
      </c>
      <c r="B2151" s="375" t="s">
        <v>1080</v>
      </c>
      <c r="C2151" s="317" t="s">
        <v>658</v>
      </c>
      <c r="D2151" s="317" t="s">
        <v>659</v>
      </c>
    </row>
    <row r="2152" spans="1:4" x14ac:dyDescent="0.3">
      <c r="A2152" s="317" t="s">
        <v>1079</v>
      </c>
      <c r="B2152" s="375" t="s">
        <v>1080</v>
      </c>
      <c r="C2152" s="317" t="s">
        <v>679</v>
      </c>
      <c r="D2152" s="317" t="s">
        <v>680</v>
      </c>
    </row>
    <row r="2153" spans="1:4" x14ac:dyDescent="0.3">
      <c r="A2153" s="317" t="s">
        <v>1079</v>
      </c>
      <c r="B2153" s="375" t="s">
        <v>1080</v>
      </c>
      <c r="C2153" s="317" t="s">
        <v>660</v>
      </c>
      <c r="D2153" s="317" t="s">
        <v>661</v>
      </c>
    </row>
    <row r="2154" spans="1:4" x14ac:dyDescent="0.3">
      <c r="A2154" s="317" t="s">
        <v>1079</v>
      </c>
      <c r="B2154" s="375" t="s">
        <v>1080</v>
      </c>
      <c r="C2154" s="317" t="s">
        <v>709</v>
      </c>
      <c r="D2154" s="317" t="s">
        <v>710</v>
      </c>
    </row>
    <row r="2155" spans="1:4" x14ac:dyDescent="0.3">
      <c r="A2155" s="317" t="s">
        <v>1079</v>
      </c>
      <c r="B2155" s="375" t="s">
        <v>1080</v>
      </c>
      <c r="C2155" s="317" t="s">
        <v>662</v>
      </c>
      <c r="D2155" s="317" t="s">
        <v>397</v>
      </c>
    </row>
    <row r="2156" spans="1:4" x14ac:dyDescent="0.3">
      <c r="A2156" s="317" t="s">
        <v>1079</v>
      </c>
      <c r="B2156" s="375" t="s">
        <v>1080</v>
      </c>
      <c r="C2156" s="317" t="s">
        <v>663</v>
      </c>
      <c r="D2156" s="317" t="s">
        <v>664</v>
      </c>
    </row>
    <row r="2157" spans="1:4" x14ac:dyDescent="0.3">
      <c r="A2157" s="317" t="s">
        <v>1079</v>
      </c>
      <c r="B2157" s="375" t="s">
        <v>1080</v>
      </c>
      <c r="C2157" s="317" t="s">
        <v>665</v>
      </c>
      <c r="D2157" s="317" t="s">
        <v>666</v>
      </c>
    </row>
    <row r="2158" spans="1:4" x14ac:dyDescent="0.3">
      <c r="A2158" s="317" t="s">
        <v>1081</v>
      </c>
      <c r="B2158" s="375" t="s">
        <v>1082</v>
      </c>
      <c r="C2158" s="317" t="s">
        <v>689</v>
      </c>
      <c r="D2158" s="317" t="s">
        <v>690</v>
      </c>
    </row>
    <row r="2159" spans="1:4" x14ac:dyDescent="0.3">
      <c r="A2159" s="317" t="s">
        <v>1081</v>
      </c>
      <c r="B2159" s="375" t="s">
        <v>1082</v>
      </c>
      <c r="C2159" s="317" t="s">
        <v>644</v>
      </c>
      <c r="D2159" s="317" t="s">
        <v>645</v>
      </c>
    </row>
    <row r="2160" spans="1:4" x14ac:dyDescent="0.3">
      <c r="A2160" s="317" t="s">
        <v>1081</v>
      </c>
      <c r="B2160" s="375" t="s">
        <v>1082</v>
      </c>
      <c r="C2160" s="317" t="s">
        <v>650</v>
      </c>
      <c r="D2160" s="317" t="s">
        <v>651</v>
      </c>
    </row>
    <row r="2161" spans="1:4" x14ac:dyDescent="0.3">
      <c r="A2161" s="317" t="s">
        <v>1081</v>
      </c>
      <c r="B2161" s="375" t="s">
        <v>1082</v>
      </c>
      <c r="C2161" s="317" t="s">
        <v>705</v>
      </c>
      <c r="D2161" s="317" t="s">
        <v>706</v>
      </c>
    </row>
    <row r="2162" spans="1:4" x14ac:dyDescent="0.3">
      <c r="A2162" s="317" t="s">
        <v>1081</v>
      </c>
      <c r="B2162" s="375" t="s">
        <v>1082</v>
      </c>
      <c r="C2162" s="317" t="s">
        <v>654</v>
      </c>
      <c r="D2162" s="317" t="s">
        <v>655</v>
      </c>
    </row>
    <row r="2163" spans="1:4" x14ac:dyDescent="0.3">
      <c r="A2163" s="317" t="s">
        <v>1081</v>
      </c>
      <c r="B2163" s="375" t="s">
        <v>1082</v>
      </c>
      <c r="C2163" s="317" t="s">
        <v>656</v>
      </c>
      <c r="D2163" s="317" t="s">
        <v>657</v>
      </c>
    </row>
    <row r="2164" spans="1:4" x14ac:dyDescent="0.3">
      <c r="A2164" s="317" t="s">
        <v>1081</v>
      </c>
      <c r="B2164" s="375" t="s">
        <v>1082</v>
      </c>
      <c r="C2164" s="317" t="s">
        <v>677</v>
      </c>
      <c r="D2164" s="317" t="s">
        <v>678</v>
      </c>
    </row>
    <row r="2165" spans="1:4" x14ac:dyDescent="0.3">
      <c r="A2165" s="317" t="s">
        <v>1081</v>
      </c>
      <c r="B2165" s="375" t="s">
        <v>1082</v>
      </c>
      <c r="C2165" s="317" t="s">
        <v>658</v>
      </c>
      <c r="D2165" s="317" t="s">
        <v>659</v>
      </c>
    </row>
    <row r="2166" spans="1:4" x14ac:dyDescent="0.3">
      <c r="A2166" s="317" t="s">
        <v>1081</v>
      </c>
      <c r="B2166" s="375" t="s">
        <v>1082</v>
      </c>
      <c r="C2166" s="317" t="s">
        <v>679</v>
      </c>
      <c r="D2166" s="317" t="s">
        <v>680</v>
      </c>
    </row>
    <row r="2167" spans="1:4" x14ac:dyDescent="0.3">
      <c r="A2167" s="317" t="s">
        <v>1081</v>
      </c>
      <c r="B2167" s="375" t="s">
        <v>1082</v>
      </c>
      <c r="C2167" s="317" t="s">
        <v>660</v>
      </c>
      <c r="D2167" s="317" t="s">
        <v>661</v>
      </c>
    </row>
    <row r="2168" spans="1:4" x14ac:dyDescent="0.3">
      <c r="A2168" s="317" t="s">
        <v>1081</v>
      </c>
      <c r="B2168" s="375" t="s">
        <v>1082</v>
      </c>
      <c r="C2168" s="317" t="s">
        <v>709</v>
      </c>
      <c r="D2168" s="317" t="s">
        <v>710</v>
      </c>
    </row>
    <row r="2169" spans="1:4" x14ac:dyDescent="0.3">
      <c r="A2169" s="317" t="s">
        <v>1081</v>
      </c>
      <c r="B2169" s="375" t="s">
        <v>1082</v>
      </c>
      <c r="C2169" s="317" t="s">
        <v>662</v>
      </c>
      <c r="D2169" s="317" t="s">
        <v>397</v>
      </c>
    </row>
    <row r="2170" spans="1:4" x14ac:dyDescent="0.3">
      <c r="A2170" s="317" t="s">
        <v>1081</v>
      </c>
      <c r="B2170" s="375" t="s">
        <v>1082</v>
      </c>
      <c r="C2170" s="317" t="s">
        <v>663</v>
      </c>
      <c r="D2170" s="317" t="s">
        <v>664</v>
      </c>
    </row>
    <row r="2171" spans="1:4" x14ac:dyDescent="0.3">
      <c r="A2171" s="317" t="s">
        <v>1081</v>
      </c>
      <c r="B2171" s="375" t="s">
        <v>1082</v>
      </c>
      <c r="C2171" s="317" t="s">
        <v>665</v>
      </c>
      <c r="D2171" s="317" t="s">
        <v>666</v>
      </c>
    </row>
    <row r="2172" spans="1:4" x14ac:dyDescent="0.3">
      <c r="A2172" s="317" t="s">
        <v>1083</v>
      </c>
      <c r="B2172" s="375" t="s">
        <v>1084</v>
      </c>
      <c r="C2172" s="317" t="s">
        <v>689</v>
      </c>
      <c r="D2172" s="317" t="s">
        <v>690</v>
      </c>
    </row>
    <row r="2173" spans="1:4" x14ac:dyDescent="0.3">
      <c r="A2173" s="317" t="s">
        <v>1083</v>
      </c>
      <c r="B2173" s="375" t="s">
        <v>1084</v>
      </c>
      <c r="C2173" s="317" t="s">
        <v>644</v>
      </c>
      <c r="D2173" s="317" t="s">
        <v>645</v>
      </c>
    </row>
    <row r="2174" spans="1:4" x14ac:dyDescent="0.3">
      <c r="A2174" s="317" t="s">
        <v>1083</v>
      </c>
      <c r="B2174" s="374" t="s">
        <v>1084</v>
      </c>
      <c r="C2174" s="317" t="s">
        <v>650</v>
      </c>
      <c r="D2174" s="317" t="s">
        <v>651</v>
      </c>
    </row>
    <row r="2175" spans="1:4" x14ac:dyDescent="0.3">
      <c r="A2175" s="317" t="s">
        <v>1083</v>
      </c>
      <c r="B2175" s="374" t="s">
        <v>1084</v>
      </c>
      <c r="C2175" s="317" t="s">
        <v>705</v>
      </c>
      <c r="D2175" s="317" t="s">
        <v>706</v>
      </c>
    </row>
    <row r="2176" spans="1:4" x14ac:dyDescent="0.3">
      <c r="A2176" s="317" t="s">
        <v>1083</v>
      </c>
      <c r="B2176" s="374" t="s">
        <v>1084</v>
      </c>
      <c r="C2176" s="317" t="s">
        <v>654</v>
      </c>
      <c r="D2176" s="317" t="s">
        <v>655</v>
      </c>
    </row>
    <row r="2177" spans="1:4" x14ac:dyDescent="0.3">
      <c r="A2177" s="317" t="s">
        <v>1083</v>
      </c>
      <c r="B2177" s="374" t="s">
        <v>1084</v>
      </c>
      <c r="C2177" s="317" t="s">
        <v>656</v>
      </c>
      <c r="D2177" s="317" t="s">
        <v>657</v>
      </c>
    </row>
    <row r="2178" spans="1:4" x14ac:dyDescent="0.3">
      <c r="A2178" s="317" t="s">
        <v>1083</v>
      </c>
      <c r="B2178" s="374" t="s">
        <v>1084</v>
      </c>
      <c r="C2178" s="317" t="s">
        <v>677</v>
      </c>
      <c r="D2178" s="317" t="s">
        <v>678</v>
      </c>
    </row>
    <row r="2179" spans="1:4" x14ac:dyDescent="0.3">
      <c r="A2179" s="317" t="s">
        <v>1083</v>
      </c>
      <c r="B2179" s="375" t="s">
        <v>1084</v>
      </c>
      <c r="C2179" s="317" t="s">
        <v>658</v>
      </c>
      <c r="D2179" s="317" t="s">
        <v>659</v>
      </c>
    </row>
    <row r="2180" spans="1:4" x14ac:dyDescent="0.3">
      <c r="A2180" s="317" t="s">
        <v>1083</v>
      </c>
      <c r="B2180" s="375" t="s">
        <v>1084</v>
      </c>
      <c r="C2180" s="317" t="s">
        <v>679</v>
      </c>
      <c r="D2180" s="317" t="s">
        <v>680</v>
      </c>
    </row>
    <row r="2181" spans="1:4" x14ac:dyDescent="0.3">
      <c r="A2181" s="317" t="s">
        <v>1083</v>
      </c>
      <c r="B2181" s="375" t="s">
        <v>1084</v>
      </c>
      <c r="C2181" s="317" t="s">
        <v>660</v>
      </c>
      <c r="D2181" s="317" t="s">
        <v>661</v>
      </c>
    </row>
    <row r="2182" spans="1:4" x14ac:dyDescent="0.3">
      <c r="A2182" s="317" t="s">
        <v>1083</v>
      </c>
      <c r="B2182" s="375" t="s">
        <v>1084</v>
      </c>
      <c r="C2182" s="317" t="s">
        <v>709</v>
      </c>
      <c r="D2182" s="317" t="s">
        <v>710</v>
      </c>
    </row>
    <row r="2183" spans="1:4" x14ac:dyDescent="0.3">
      <c r="A2183" s="317" t="s">
        <v>1083</v>
      </c>
      <c r="B2183" s="375" t="s">
        <v>1084</v>
      </c>
      <c r="C2183" s="317" t="s">
        <v>662</v>
      </c>
      <c r="D2183" s="317" t="s">
        <v>397</v>
      </c>
    </row>
    <row r="2184" spans="1:4" x14ac:dyDescent="0.3">
      <c r="A2184" s="317" t="s">
        <v>1083</v>
      </c>
      <c r="B2184" s="374" t="s">
        <v>1084</v>
      </c>
      <c r="C2184" s="317" t="s">
        <v>663</v>
      </c>
      <c r="D2184" s="317" t="s">
        <v>664</v>
      </c>
    </row>
    <row r="2185" spans="1:4" x14ac:dyDescent="0.3">
      <c r="A2185" s="317" t="s">
        <v>1083</v>
      </c>
      <c r="B2185" s="374" t="s">
        <v>1084</v>
      </c>
      <c r="C2185" s="317" t="s">
        <v>665</v>
      </c>
      <c r="D2185" s="317" t="s">
        <v>666</v>
      </c>
    </row>
    <row r="2186" spans="1:4" x14ac:dyDescent="0.3">
      <c r="A2186" s="317" t="s">
        <v>1085</v>
      </c>
      <c r="B2186" s="374" t="s">
        <v>1086</v>
      </c>
      <c r="C2186" s="317" t="s">
        <v>689</v>
      </c>
      <c r="D2186" s="317" t="s">
        <v>690</v>
      </c>
    </row>
    <row r="2187" spans="1:4" x14ac:dyDescent="0.3">
      <c r="A2187" s="317" t="s">
        <v>1085</v>
      </c>
      <c r="B2187" s="374" t="s">
        <v>1086</v>
      </c>
      <c r="C2187" s="317" t="s">
        <v>644</v>
      </c>
      <c r="D2187" s="317" t="s">
        <v>645</v>
      </c>
    </row>
    <row r="2188" spans="1:4" x14ac:dyDescent="0.3">
      <c r="A2188" s="317" t="s">
        <v>1085</v>
      </c>
      <c r="B2188" s="374" t="s">
        <v>1086</v>
      </c>
      <c r="C2188" s="317" t="s">
        <v>650</v>
      </c>
      <c r="D2188" s="317" t="s">
        <v>651</v>
      </c>
    </row>
    <row r="2189" spans="1:4" x14ac:dyDescent="0.3">
      <c r="A2189" s="317" t="s">
        <v>1085</v>
      </c>
      <c r="B2189" s="374" t="s">
        <v>1086</v>
      </c>
      <c r="C2189" s="317" t="s">
        <v>705</v>
      </c>
      <c r="D2189" s="317" t="s">
        <v>706</v>
      </c>
    </row>
    <row r="2190" spans="1:4" x14ac:dyDescent="0.3">
      <c r="A2190" s="317" t="s">
        <v>1085</v>
      </c>
      <c r="B2190" s="374" t="s">
        <v>1086</v>
      </c>
      <c r="C2190" s="317" t="s">
        <v>654</v>
      </c>
      <c r="D2190" s="317" t="s">
        <v>655</v>
      </c>
    </row>
    <row r="2191" spans="1:4" x14ac:dyDescent="0.3">
      <c r="A2191" s="317" t="s">
        <v>1085</v>
      </c>
      <c r="B2191" s="375" t="s">
        <v>1086</v>
      </c>
      <c r="C2191" s="317" t="s">
        <v>656</v>
      </c>
      <c r="D2191" s="317" t="s">
        <v>657</v>
      </c>
    </row>
    <row r="2192" spans="1:4" x14ac:dyDescent="0.3">
      <c r="A2192" s="317" t="s">
        <v>1085</v>
      </c>
      <c r="B2192" s="375" t="s">
        <v>1086</v>
      </c>
      <c r="C2192" s="317" t="s">
        <v>677</v>
      </c>
      <c r="D2192" s="317" t="s">
        <v>678</v>
      </c>
    </row>
    <row r="2193" spans="1:4" x14ac:dyDescent="0.3">
      <c r="A2193" s="317" t="s">
        <v>1085</v>
      </c>
      <c r="B2193" s="375" t="s">
        <v>1086</v>
      </c>
      <c r="C2193" s="317" t="s">
        <v>658</v>
      </c>
      <c r="D2193" s="317" t="s">
        <v>659</v>
      </c>
    </row>
    <row r="2194" spans="1:4" x14ac:dyDescent="0.3">
      <c r="A2194" s="317" t="s">
        <v>1085</v>
      </c>
      <c r="B2194" s="375" t="s">
        <v>1086</v>
      </c>
      <c r="C2194" s="317" t="s">
        <v>679</v>
      </c>
      <c r="D2194" s="317" t="s">
        <v>680</v>
      </c>
    </row>
    <row r="2195" spans="1:4" x14ac:dyDescent="0.3">
      <c r="A2195" s="317" t="s">
        <v>1085</v>
      </c>
      <c r="B2195" s="375" t="s">
        <v>1086</v>
      </c>
      <c r="C2195" s="317" t="s">
        <v>660</v>
      </c>
      <c r="D2195" s="317" t="s">
        <v>661</v>
      </c>
    </row>
    <row r="2196" spans="1:4" x14ac:dyDescent="0.3">
      <c r="A2196" s="317" t="s">
        <v>1085</v>
      </c>
      <c r="B2196" s="375" t="s">
        <v>1086</v>
      </c>
      <c r="C2196" s="317" t="s">
        <v>709</v>
      </c>
      <c r="D2196" s="317" t="s">
        <v>710</v>
      </c>
    </row>
    <row r="2197" spans="1:4" x14ac:dyDescent="0.3">
      <c r="A2197" s="317" t="s">
        <v>1085</v>
      </c>
      <c r="B2197" s="375" t="s">
        <v>1086</v>
      </c>
      <c r="C2197" s="317" t="s">
        <v>662</v>
      </c>
      <c r="D2197" s="317" t="s">
        <v>397</v>
      </c>
    </row>
    <row r="2198" spans="1:4" x14ac:dyDescent="0.3">
      <c r="A2198" s="317" t="s">
        <v>1085</v>
      </c>
      <c r="B2198" s="375" t="s">
        <v>1086</v>
      </c>
      <c r="C2198" s="317" t="s">
        <v>663</v>
      </c>
      <c r="D2198" s="317" t="s">
        <v>664</v>
      </c>
    </row>
    <row r="2199" spans="1:4" x14ac:dyDescent="0.3">
      <c r="A2199" s="317" t="s">
        <v>1085</v>
      </c>
      <c r="B2199" s="375" t="s">
        <v>1086</v>
      </c>
      <c r="C2199" s="317" t="s">
        <v>665</v>
      </c>
      <c r="D2199" s="317" t="s">
        <v>666</v>
      </c>
    </row>
    <row r="2200" spans="1:4" x14ac:dyDescent="0.3">
      <c r="A2200" s="317" t="s">
        <v>1087</v>
      </c>
      <c r="B2200" s="375" t="s">
        <v>1088</v>
      </c>
      <c r="C2200" s="317" t="s">
        <v>689</v>
      </c>
      <c r="D2200" s="317" t="s">
        <v>690</v>
      </c>
    </row>
    <row r="2201" spans="1:4" x14ac:dyDescent="0.3">
      <c r="A2201" s="317" t="s">
        <v>1087</v>
      </c>
      <c r="B2201" s="375" t="s">
        <v>1088</v>
      </c>
      <c r="C2201" s="317" t="s">
        <v>644</v>
      </c>
      <c r="D2201" s="317" t="s">
        <v>645</v>
      </c>
    </row>
    <row r="2202" spans="1:4" x14ac:dyDescent="0.3">
      <c r="A2202" s="317" t="s">
        <v>1087</v>
      </c>
      <c r="B2202" s="375" t="s">
        <v>1088</v>
      </c>
      <c r="C2202" s="317" t="s">
        <v>650</v>
      </c>
      <c r="D2202" s="317" t="s">
        <v>651</v>
      </c>
    </row>
    <row r="2203" spans="1:4" x14ac:dyDescent="0.3">
      <c r="A2203" s="317" t="s">
        <v>1087</v>
      </c>
      <c r="B2203" s="375" t="s">
        <v>1088</v>
      </c>
      <c r="C2203" s="317" t="s">
        <v>705</v>
      </c>
      <c r="D2203" s="317" t="s">
        <v>706</v>
      </c>
    </row>
    <row r="2204" spans="1:4" x14ac:dyDescent="0.3">
      <c r="A2204" s="317" t="s">
        <v>1087</v>
      </c>
      <c r="B2204" s="375" t="s">
        <v>1088</v>
      </c>
      <c r="C2204" s="317" t="s">
        <v>654</v>
      </c>
      <c r="D2204" s="317" t="s">
        <v>655</v>
      </c>
    </row>
    <row r="2205" spans="1:4" x14ac:dyDescent="0.3">
      <c r="A2205" s="317" t="s">
        <v>1087</v>
      </c>
      <c r="B2205" s="375" t="s">
        <v>1088</v>
      </c>
      <c r="C2205" s="317" t="s">
        <v>656</v>
      </c>
      <c r="D2205" s="317" t="s">
        <v>657</v>
      </c>
    </row>
    <row r="2206" spans="1:4" x14ac:dyDescent="0.3">
      <c r="A2206" s="317" t="s">
        <v>1087</v>
      </c>
      <c r="B2206" s="375" t="s">
        <v>1088</v>
      </c>
      <c r="C2206" s="317" t="s">
        <v>677</v>
      </c>
      <c r="D2206" s="317" t="s">
        <v>678</v>
      </c>
    </row>
    <row r="2207" spans="1:4" x14ac:dyDescent="0.3">
      <c r="A2207" s="317" t="s">
        <v>1087</v>
      </c>
      <c r="B2207" s="375" t="s">
        <v>1088</v>
      </c>
      <c r="C2207" s="317" t="s">
        <v>658</v>
      </c>
      <c r="D2207" s="317" t="s">
        <v>659</v>
      </c>
    </row>
    <row r="2208" spans="1:4" x14ac:dyDescent="0.3">
      <c r="A2208" s="317" t="s">
        <v>1087</v>
      </c>
      <c r="B2208" s="375" t="s">
        <v>1088</v>
      </c>
      <c r="C2208" s="317" t="s">
        <v>679</v>
      </c>
      <c r="D2208" s="317" t="s">
        <v>680</v>
      </c>
    </row>
    <row r="2209" spans="1:4" x14ac:dyDescent="0.3">
      <c r="A2209" s="317" t="s">
        <v>1087</v>
      </c>
      <c r="B2209" s="375" t="s">
        <v>1088</v>
      </c>
      <c r="C2209" s="317" t="s">
        <v>660</v>
      </c>
      <c r="D2209" s="317" t="s">
        <v>661</v>
      </c>
    </row>
    <row r="2210" spans="1:4" x14ac:dyDescent="0.3">
      <c r="A2210" s="317" t="s">
        <v>1087</v>
      </c>
      <c r="B2210" s="375" t="s">
        <v>1088</v>
      </c>
      <c r="C2210" s="317" t="s">
        <v>709</v>
      </c>
      <c r="D2210" s="317" t="s">
        <v>710</v>
      </c>
    </row>
    <row r="2211" spans="1:4" x14ac:dyDescent="0.3">
      <c r="A2211" s="317" t="s">
        <v>1087</v>
      </c>
      <c r="B2211" s="375" t="s">
        <v>1088</v>
      </c>
      <c r="C2211" s="317" t="s">
        <v>662</v>
      </c>
      <c r="D2211" s="317" t="s">
        <v>397</v>
      </c>
    </row>
    <row r="2212" spans="1:4" x14ac:dyDescent="0.3">
      <c r="A2212" s="317" t="s">
        <v>1087</v>
      </c>
      <c r="B2212" s="374" t="s">
        <v>1088</v>
      </c>
      <c r="C2212" s="317" t="s">
        <v>663</v>
      </c>
      <c r="D2212" s="317" t="s">
        <v>664</v>
      </c>
    </row>
    <row r="2213" spans="1:4" x14ac:dyDescent="0.3">
      <c r="A2213" s="317" t="s">
        <v>1087</v>
      </c>
      <c r="B2213" s="374" t="s">
        <v>1088</v>
      </c>
      <c r="C2213" s="317" t="s">
        <v>665</v>
      </c>
      <c r="D2213" s="317" t="s">
        <v>666</v>
      </c>
    </row>
    <row r="2214" spans="1:4" x14ac:dyDescent="0.3">
      <c r="A2214" s="317" t="s">
        <v>1089</v>
      </c>
      <c r="B2214" s="374" t="s">
        <v>1090</v>
      </c>
      <c r="C2214" s="317" t="s">
        <v>689</v>
      </c>
      <c r="D2214" s="317" t="s">
        <v>690</v>
      </c>
    </row>
    <row r="2215" spans="1:4" x14ac:dyDescent="0.3">
      <c r="A2215" s="317" t="s">
        <v>1089</v>
      </c>
      <c r="B2215" s="374" t="s">
        <v>1090</v>
      </c>
      <c r="C2215" s="317" t="s">
        <v>644</v>
      </c>
      <c r="D2215" s="317" t="s">
        <v>645</v>
      </c>
    </row>
    <row r="2216" spans="1:4" x14ac:dyDescent="0.3">
      <c r="A2216" s="317" t="s">
        <v>1089</v>
      </c>
      <c r="B2216" s="374" t="s">
        <v>1090</v>
      </c>
      <c r="C2216" s="317" t="s">
        <v>650</v>
      </c>
      <c r="D2216" s="317" t="s">
        <v>651</v>
      </c>
    </row>
    <row r="2217" spans="1:4" x14ac:dyDescent="0.3">
      <c r="A2217" s="317" t="s">
        <v>1089</v>
      </c>
      <c r="B2217" s="374" t="s">
        <v>1090</v>
      </c>
      <c r="C2217" s="317" t="s">
        <v>705</v>
      </c>
      <c r="D2217" s="317" t="s">
        <v>706</v>
      </c>
    </row>
    <row r="2218" spans="1:4" x14ac:dyDescent="0.3">
      <c r="A2218" s="317" t="s">
        <v>1089</v>
      </c>
      <c r="B2218" s="374" t="s">
        <v>1090</v>
      </c>
      <c r="C2218" s="317" t="s">
        <v>654</v>
      </c>
      <c r="D2218" s="317" t="s">
        <v>655</v>
      </c>
    </row>
    <row r="2219" spans="1:4" x14ac:dyDescent="0.3">
      <c r="A2219" s="317" t="s">
        <v>1089</v>
      </c>
      <c r="B2219" s="374" t="s">
        <v>1090</v>
      </c>
      <c r="C2219" s="317" t="s">
        <v>656</v>
      </c>
      <c r="D2219" s="317" t="s">
        <v>657</v>
      </c>
    </row>
    <row r="2220" spans="1:4" x14ac:dyDescent="0.3">
      <c r="A2220" s="317" t="s">
        <v>1089</v>
      </c>
      <c r="B2220" s="374" t="s">
        <v>1090</v>
      </c>
      <c r="C2220" s="317" t="s">
        <v>677</v>
      </c>
      <c r="D2220" s="317" t="s">
        <v>678</v>
      </c>
    </row>
    <row r="2221" spans="1:4" x14ac:dyDescent="0.3">
      <c r="A2221" s="317" t="s">
        <v>1089</v>
      </c>
      <c r="B2221" s="374" t="s">
        <v>1090</v>
      </c>
      <c r="C2221" s="317" t="s">
        <v>658</v>
      </c>
      <c r="D2221" s="317" t="s">
        <v>659</v>
      </c>
    </row>
    <row r="2222" spans="1:4" x14ac:dyDescent="0.3">
      <c r="A2222" s="317" t="s">
        <v>1089</v>
      </c>
      <c r="B2222" s="374" t="s">
        <v>1090</v>
      </c>
      <c r="C2222" s="317" t="s">
        <v>679</v>
      </c>
      <c r="D2222" s="317" t="s">
        <v>680</v>
      </c>
    </row>
    <row r="2223" spans="1:4" x14ac:dyDescent="0.3">
      <c r="A2223" s="317" t="s">
        <v>1089</v>
      </c>
      <c r="B2223" s="374" t="s">
        <v>1090</v>
      </c>
      <c r="C2223" s="317" t="s">
        <v>660</v>
      </c>
      <c r="D2223" s="317" t="s">
        <v>661</v>
      </c>
    </row>
    <row r="2224" spans="1:4" x14ac:dyDescent="0.3">
      <c r="A2224" s="317" t="s">
        <v>1089</v>
      </c>
      <c r="B2224" s="374" t="s">
        <v>1090</v>
      </c>
      <c r="C2224" s="317" t="s">
        <v>709</v>
      </c>
      <c r="D2224" s="317" t="s">
        <v>710</v>
      </c>
    </row>
    <row r="2225" spans="1:4" x14ac:dyDescent="0.3">
      <c r="A2225" s="317" t="s">
        <v>1089</v>
      </c>
      <c r="B2225" s="374" t="s">
        <v>1090</v>
      </c>
      <c r="C2225" s="317" t="s">
        <v>662</v>
      </c>
      <c r="D2225" s="317" t="s">
        <v>397</v>
      </c>
    </row>
    <row r="2226" spans="1:4" x14ac:dyDescent="0.3">
      <c r="A2226" s="317" t="s">
        <v>1089</v>
      </c>
      <c r="B2226" s="374" t="s">
        <v>1090</v>
      </c>
      <c r="C2226" s="317" t="s">
        <v>663</v>
      </c>
      <c r="D2226" s="317" t="s">
        <v>664</v>
      </c>
    </row>
    <row r="2227" spans="1:4" x14ac:dyDescent="0.3">
      <c r="A2227" s="317" t="s">
        <v>1089</v>
      </c>
      <c r="B2227" s="374" t="s">
        <v>1090</v>
      </c>
      <c r="C2227" s="317" t="s">
        <v>665</v>
      </c>
      <c r="D2227" s="317" t="s">
        <v>666</v>
      </c>
    </row>
    <row r="2228" spans="1:4" x14ac:dyDescent="0.3">
      <c r="A2228" s="317" t="s">
        <v>1091</v>
      </c>
      <c r="B2228" s="374" t="s">
        <v>1092</v>
      </c>
      <c r="C2228" s="317" t="s">
        <v>689</v>
      </c>
      <c r="D2228" s="317" t="s">
        <v>690</v>
      </c>
    </row>
    <row r="2229" spans="1:4" x14ac:dyDescent="0.3">
      <c r="A2229" s="317" t="s">
        <v>1091</v>
      </c>
      <c r="B2229" s="374" t="s">
        <v>1092</v>
      </c>
      <c r="C2229" s="317" t="s">
        <v>644</v>
      </c>
      <c r="D2229" s="317" t="s">
        <v>645</v>
      </c>
    </row>
    <row r="2230" spans="1:4" x14ac:dyDescent="0.3">
      <c r="A2230" s="317" t="s">
        <v>1091</v>
      </c>
      <c r="B2230" s="375" t="s">
        <v>1092</v>
      </c>
      <c r="C2230" s="317" t="s">
        <v>650</v>
      </c>
      <c r="D2230" s="317" t="s">
        <v>651</v>
      </c>
    </row>
    <row r="2231" spans="1:4" x14ac:dyDescent="0.3">
      <c r="A2231" s="317" t="s">
        <v>1091</v>
      </c>
      <c r="B2231" s="375" t="s">
        <v>1092</v>
      </c>
      <c r="C2231" s="317" t="s">
        <v>705</v>
      </c>
      <c r="D2231" s="317" t="s">
        <v>706</v>
      </c>
    </row>
    <row r="2232" spans="1:4" x14ac:dyDescent="0.3">
      <c r="A2232" s="317" t="s">
        <v>1091</v>
      </c>
      <c r="B2232" s="375" t="s">
        <v>1092</v>
      </c>
      <c r="C2232" s="317" t="s">
        <v>654</v>
      </c>
      <c r="D2232" s="317" t="s">
        <v>655</v>
      </c>
    </row>
    <row r="2233" spans="1:4" x14ac:dyDescent="0.3">
      <c r="A2233" s="317" t="s">
        <v>1091</v>
      </c>
      <c r="B2233" s="375" t="s">
        <v>1092</v>
      </c>
      <c r="C2233" s="317" t="s">
        <v>656</v>
      </c>
      <c r="D2233" s="317" t="s">
        <v>657</v>
      </c>
    </row>
    <row r="2234" spans="1:4" x14ac:dyDescent="0.3">
      <c r="A2234" s="317" t="s">
        <v>1091</v>
      </c>
      <c r="B2234" s="375" t="s">
        <v>1092</v>
      </c>
      <c r="C2234" s="317" t="s">
        <v>677</v>
      </c>
      <c r="D2234" s="317" t="s">
        <v>678</v>
      </c>
    </row>
    <row r="2235" spans="1:4" x14ac:dyDescent="0.3">
      <c r="A2235" s="317" t="s">
        <v>1091</v>
      </c>
      <c r="B2235" s="375" t="s">
        <v>1092</v>
      </c>
      <c r="C2235" s="317" t="s">
        <v>658</v>
      </c>
      <c r="D2235" s="317" t="s">
        <v>659</v>
      </c>
    </row>
    <row r="2236" spans="1:4" x14ac:dyDescent="0.3">
      <c r="A2236" s="317" t="s">
        <v>1091</v>
      </c>
      <c r="B2236" s="375" t="s">
        <v>1092</v>
      </c>
      <c r="C2236" s="317" t="s">
        <v>679</v>
      </c>
      <c r="D2236" s="317" t="s">
        <v>680</v>
      </c>
    </row>
    <row r="2237" spans="1:4" x14ac:dyDescent="0.3">
      <c r="A2237" s="317" t="s">
        <v>1091</v>
      </c>
      <c r="B2237" s="375" t="s">
        <v>1092</v>
      </c>
      <c r="C2237" s="317" t="s">
        <v>660</v>
      </c>
      <c r="D2237" s="317" t="s">
        <v>661</v>
      </c>
    </row>
    <row r="2238" spans="1:4" x14ac:dyDescent="0.3">
      <c r="A2238" s="317" t="s">
        <v>1091</v>
      </c>
      <c r="B2238" s="375" t="s">
        <v>1092</v>
      </c>
      <c r="C2238" s="317" t="s">
        <v>709</v>
      </c>
      <c r="D2238" s="317" t="s">
        <v>710</v>
      </c>
    </row>
    <row r="2239" spans="1:4" x14ac:dyDescent="0.3">
      <c r="A2239" s="317" t="s">
        <v>1091</v>
      </c>
      <c r="B2239" s="375" t="s">
        <v>1092</v>
      </c>
      <c r="C2239" s="317" t="s">
        <v>662</v>
      </c>
      <c r="D2239" s="317" t="s">
        <v>397</v>
      </c>
    </row>
    <row r="2240" spans="1:4" x14ac:dyDescent="0.3">
      <c r="A2240" s="317" t="s">
        <v>1091</v>
      </c>
      <c r="B2240" s="375" t="s">
        <v>1092</v>
      </c>
      <c r="C2240" s="317" t="s">
        <v>663</v>
      </c>
      <c r="D2240" s="317" t="s">
        <v>664</v>
      </c>
    </row>
    <row r="2241" spans="1:4" x14ac:dyDescent="0.3">
      <c r="A2241" s="317" t="s">
        <v>1091</v>
      </c>
      <c r="B2241" s="375" t="s">
        <v>1092</v>
      </c>
      <c r="C2241" s="317" t="s">
        <v>665</v>
      </c>
      <c r="D2241" s="317" t="s">
        <v>666</v>
      </c>
    </row>
    <row r="2242" spans="1:4" x14ac:dyDescent="0.3">
      <c r="A2242" s="317" t="s">
        <v>1093</v>
      </c>
      <c r="B2242" s="375" t="s">
        <v>1094</v>
      </c>
      <c r="C2242" s="317" t="s">
        <v>644</v>
      </c>
      <c r="D2242" s="317" t="s">
        <v>645</v>
      </c>
    </row>
    <row r="2243" spans="1:4" x14ac:dyDescent="0.3">
      <c r="A2243" s="317" t="s">
        <v>1093</v>
      </c>
      <c r="B2243" s="375" t="s">
        <v>1094</v>
      </c>
      <c r="C2243" s="317" t="s">
        <v>675</v>
      </c>
      <c r="D2243" s="317" t="s">
        <v>676</v>
      </c>
    </row>
    <row r="2244" spans="1:4" x14ac:dyDescent="0.3">
      <c r="A2244" s="317" t="s">
        <v>1093</v>
      </c>
      <c r="B2244" s="375" t="s">
        <v>1094</v>
      </c>
      <c r="C2244" s="317" t="s">
        <v>681</v>
      </c>
      <c r="D2244" s="317" t="s">
        <v>682</v>
      </c>
    </row>
    <row r="2245" spans="1:4" x14ac:dyDescent="0.3">
      <c r="A2245" s="317" t="s">
        <v>1093</v>
      </c>
      <c r="B2245" s="375" t="s">
        <v>1094</v>
      </c>
      <c r="C2245" s="317" t="s">
        <v>683</v>
      </c>
      <c r="D2245" s="317" t="s">
        <v>684</v>
      </c>
    </row>
    <row r="2246" spans="1:4" x14ac:dyDescent="0.3">
      <c r="A2246" s="317" t="s">
        <v>1093</v>
      </c>
      <c r="B2246" s="375" t="s">
        <v>1094</v>
      </c>
      <c r="C2246" s="317" t="s">
        <v>663</v>
      </c>
      <c r="D2246" s="317" t="s">
        <v>664</v>
      </c>
    </row>
    <row r="2247" spans="1:4" x14ac:dyDescent="0.3">
      <c r="A2247" s="317" t="s">
        <v>1093</v>
      </c>
      <c r="B2247" s="375" t="s">
        <v>1094</v>
      </c>
      <c r="C2247" s="317" t="s">
        <v>665</v>
      </c>
      <c r="D2247" s="317" t="s">
        <v>666</v>
      </c>
    </row>
    <row r="2248" spans="1:4" x14ac:dyDescent="0.3">
      <c r="A2248" s="317" t="s">
        <v>1095</v>
      </c>
      <c r="B2248" s="375" t="s">
        <v>1096</v>
      </c>
      <c r="C2248" s="317" t="s">
        <v>705</v>
      </c>
      <c r="D2248" s="317" t="s">
        <v>706</v>
      </c>
    </row>
    <row r="2249" spans="1:4" x14ac:dyDescent="0.3">
      <c r="A2249" s="317" t="s">
        <v>1095</v>
      </c>
      <c r="B2249" s="375" t="s">
        <v>1096</v>
      </c>
      <c r="C2249" s="317" t="s">
        <v>675</v>
      </c>
      <c r="D2249" s="317" t="s">
        <v>676</v>
      </c>
    </row>
    <row r="2250" spans="1:4" x14ac:dyDescent="0.3">
      <c r="A2250" s="317" t="s">
        <v>1095</v>
      </c>
      <c r="B2250" s="375" t="s">
        <v>1096</v>
      </c>
      <c r="C2250" s="317" t="s">
        <v>683</v>
      </c>
      <c r="D2250" s="317" t="s">
        <v>684</v>
      </c>
    </row>
    <row r="2251" spans="1:4" x14ac:dyDescent="0.3">
      <c r="A2251" s="317" t="s">
        <v>1095</v>
      </c>
      <c r="B2251" s="375" t="s">
        <v>1096</v>
      </c>
      <c r="C2251" s="317" t="s">
        <v>721</v>
      </c>
      <c r="D2251" s="317" t="s">
        <v>722</v>
      </c>
    </row>
    <row r="2252" spans="1:4" x14ac:dyDescent="0.3">
      <c r="A2252" s="317" t="s">
        <v>1095</v>
      </c>
      <c r="B2252" s="375" t="s">
        <v>1096</v>
      </c>
      <c r="C2252" s="317" t="s">
        <v>663</v>
      </c>
      <c r="D2252" s="317" t="s">
        <v>664</v>
      </c>
    </row>
    <row r="2253" spans="1:4" x14ac:dyDescent="0.3">
      <c r="A2253" s="317" t="s">
        <v>1095</v>
      </c>
      <c r="B2253" s="375" t="s">
        <v>1096</v>
      </c>
      <c r="C2253" s="317" t="s">
        <v>665</v>
      </c>
      <c r="D2253" s="317" t="s">
        <v>666</v>
      </c>
    </row>
    <row r="2254" spans="1:4" x14ac:dyDescent="0.3">
      <c r="A2254" s="317" t="s">
        <v>1097</v>
      </c>
      <c r="B2254" s="375" t="s">
        <v>1098</v>
      </c>
      <c r="C2254" s="317" t="s">
        <v>691</v>
      </c>
      <c r="D2254" s="317" t="s">
        <v>692</v>
      </c>
    </row>
    <row r="2255" spans="1:4" x14ac:dyDescent="0.3">
      <c r="A2255" s="317" t="s">
        <v>1097</v>
      </c>
      <c r="B2255" s="375" t="s">
        <v>1098</v>
      </c>
      <c r="C2255" s="317" t="s">
        <v>695</v>
      </c>
      <c r="D2255" s="317" t="s">
        <v>696</v>
      </c>
    </row>
    <row r="2256" spans="1:4" x14ac:dyDescent="0.3">
      <c r="A2256" s="317" t="s">
        <v>1097</v>
      </c>
      <c r="B2256" s="375" t="s">
        <v>1098</v>
      </c>
      <c r="C2256" s="317" t="s">
        <v>648</v>
      </c>
      <c r="D2256" s="317" t="s">
        <v>649</v>
      </c>
    </row>
    <row r="2257" spans="1:4" x14ac:dyDescent="0.3">
      <c r="A2257" s="317" t="s">
        <v>1097</v>
      </c>
      <c r="B2257" s="375" t="s">
        <v>1098</v>
      </c>
      <c r="C2257" s="317" t="s">
        <v>697</v>
      </c>
      <c r="D2257" s="317" t="s">
        <v>698</v>
      </c>
    </row>
    <row r="2258" spans="1:4" x14ac:dyDescent="0.3">
      <c r="A2258" s="317" t="s">
        <v>1097</v>
      </c>
      <c r="B2258" s="375" t="s">
        <v>1098</v>
      </c>
      <c r="C2258" s="317" t="s">
        <v>650</v>
      </c>
      <c r="D2258" s="317" t="s">
        <v>651</v>
      </c>
    </row>
    <row r="2259" spans="1:4" x14ac:dyDescent="0.3">
      <c r="A2259" s="317" t="s">
        <v>1097</v>
      </c>
      <c r="B2259" s="375" t="s">
        <v>1098</v>
      </c>
      <c r="C2259" s="317" t="s">
        <v>729</v>
      </c>
      <c r="D2259" s="317" t="s">
        <v>730</v>
      </c>
    </row>
    <row r="2260" spans="1:4" x14ac:dyDescent="0.3">
      <c r="A2260" s="317" t="s">
        <v>1097</v>
      </c>
      <c r="B2260" s="375" t="s">
        <v>1098</v>
      </c>
      <c r="C2260" s="317" t="s">
        <v>675</v>
      </c>
      <c r="D2260" s="317" t="s">
        <v>676</v>
      </c>
    </row>
    <row r="2261" spans="1:4" x14ac:dyDescent="0.3">
      <c r="A2261" s="317" t="s">
        <v>1097</v>
      </c>
      <c r="B2261" s="375" t="s">
        <v>1098</v>
      </c>
      <c r="C2261" s="317" t="s">
        <v>660</v>
      </c>
      <c r="D2261" s="317" t="s">
        <v>661</v>
      </c>
    </row>
    <row r="2262" spans="1:4" x14ac:dyDescent="0.3">
      <c r="A2262" s="317" t="s">
        <v>1097</v>
      </c>
      <c r="B2262" s="375" t="s">
        <v>1098</v>
      </c>
      <c r="C2262" s="317" t="s">
        <v>683</v>
      </c>
      <c r="D2262" s="317" t="s">
        <v>684</v>
      </c>
    </row>
    <row r="2263" spans="1:4" x14ac:dyDescent="0.3">
      <c r="A2263" s="317" t="s">
        <v>1097</v>
      </c>
      <c r="B2263" s="375" t="s">
        <v>1098</v>
      </c>
      <c r="C2263" s="317" t="s">
        <v>721</v>
      </c>
      <c r="D2263" s="317" t="s">
        <v>722</v>
      </c>
    </row>
    <row r="2264" spans="1:4" x14ac:dyDescent="0.3">
      <c r="A2264" s="317" t="s">
        <v>1097</v>
      </c>
      <c r="B2264" s="375" t="s">
        <v>1098</v>
      </c>
      <c r="C2264" s="317" t="s">
        <v>662</v>
      </c>
      <c r="D2264" s="317" t="s">
        <v>397</v>
      </c>
    </row>
    <row r="2265" spans="1:4" x14ac:dyDescent="0.3">
      <c r="A2265" s="317" t="s">
        <v>1097</v>
      </c>
      <c r="B2265" s="375" t="s">
        <v>1098</v>
      </c>
      <c r="C2265" s="317" t="s">
        <v>663</v>
      </c>
      <c r="D2265" s="317" t="s">
        <v>664</v>
      </c>
    </row>
    <row r="2266" spans="1:4" x14ac:dyDescent="0.3">
      <c r="A2266" s="317" t="s">
        <v>1097</v>
      </c>
      <c r="B2266" s="375" t="s">
        <v>1098</v>
      </c>
      <c r="C2266" s="317" t="s">
        <v>665</v>
      </c>
      <c r="D2266" s="317" t="s">
        <v>666</v>
      </c>
    </row>
    <row r="2267" spans="1:4" x14ac:dyDescent="0.3">
      <c r="A2267" s="317" t="s">
        <v>1099</v>
      </c>
      <c r="B2267" s="375" t="s">
        <v>1100</v>
      </c>
      <c r="C2267" s="317" t="s">
        <v>669</v>
      </c>
      <c r="D2267" s="317" t="s">
        <v>670</v>
      </c>
    </row>
    <row r="2268" spans="1:4" x14ac:dyDescent="0.3">
      <c r="A2268" s="317" t="s">
        <v>1099</v>
      </c>
      <c r="B2268" s="375" t="s">
        <v>1100</v>
      </c>
      <c r="C2268" s="317" t="s">
        <v>689</v>
      </c>
      <c r="D2268" s="317" t="s">
        <v>690</v>
      </c>
    </row>
    <row r="2269" spans="1:4" x14ac:dyDescent="0.3">
      <c r="A2269" s="317" t="s">
        <v>1099</v>
      </c>
      <c r="B2269" s="375" t="s">
        <v>1100</v>
      </c>
      <c r="C2269" s="317" t="s">
        <v>766</v>
      </c>
      <c r="D2269" s="317" t="s">
        <v>767</v>
      </c>
    </row>
    <row r="2270" spans="1:4" x14ac:dyDescent="0.3">
      <c r="A2270" s="317" t="s">
        <v>1099</v>
      </c>
      <c r="B2270" s="375" t="s">
        <v>1100</v>
      </c>
      <c r="C2270" s="317" t="s">
        <v>644</v>
      </c>
      <c r="D2270" s="317" t="s">
        <v>645</v>
      </c>
    </row>
    <row r="2271" spans="1:4" x14ac:dyDescent="0.3">
      <c r="A2271" s="317" t="s">
        <v>1099</v>
      </c>
      <c r="B2271" s="375" t="s">
        <v>1100</v>
      </c>
      <c r="C2271" s="317" t="s">
        <v>646</v>
      </c>
      <c r="D2271" s="317" t="s">
        <v>647</v>
      </c>
    </row>
    <row r="2272" spans="1:4" x14ac:dyDescent="0.3">
      <c r="A2272" s="317" t="s">
        <v>1099</v>
      </c>
      <c r="B2272" s="375" t="s">
        <v>1100</v>
      </c>
      <c r="C2272" s="317" t="s">
        <v>648</v>
      </c>
      <c r="D2272" s="317" t="s">
        <v>649</v>
      </c>
    </row>
    <row r="2273" spans="1:4" x14ac:dyDescent="0.3">
      <c r="A2273" s="317" t="s">
        <v>1099</v>
      </c>
      <c r="B2273" s="375" t="s">
        <v>1100</v>
      </c>
      <c r="C2273" s="317" t="s">
        <v>673</v>
      </c>
      <c r="D2273" s="317" t="s">
        <v>674</v>
      </c>
    </row>
    <row r="2274" spans="1:4" x14ac:dyDescent="0.3">
      <c r="A2274" s="317" t="s">
        <v>1099</v>
      </c>
      <c r="B2274" s="375" t="s">
        <v>1100</v>
      </c>
      <c r="C2274" s="317" t="s">
        <v>650</v>
      </c>
      <c r="D2274" s="317" t="s">
        <v>651</v>
      </c>
    </row>
    <row r="2275" spans="1:4" x14ac:dyDescent="0.3">
      <c r="A2275" s="317" t="s">
        <v>1099</v>
      </c>
      <c r="B2275" s="375" t="s">
        <v>1100</v>
      </c>
      <c r="C2275" s="317" t="s">
        <v>729</v>
      </c>
      <c r="D2275" s="317" t="s">
        <v>730</v>
      </c>
    </row>
    <row r="2276" spans="1:4" x14ac:dyDescent="0.3">
      <c r="A2276" s="317" t="s">
        <v>1099</v>
      </c>
      <c r="B2276" s="375" t="s">
        <v>1100</v>
      </c>
      <c r="C2276" s="317" t="s">
        <v>705</v>
      </c>
      <c r="D2276" s="317" t="s">
        <v>706</v>
      </c>
    </row>
    <row r="2277" spans="1:4" x14ac:dyDescent="0.3">
      <c r="A2277" s="317" t="s">
        <v>1099</v>
      </c>
      <c r="B2277" s="375" t="s">
        <v>1100</v>
      </c>
      <c r="C2277" s="317" t="s">
        <v>652</v>
      </c>
      <c r="D2277" s="317" t="s">
        <v>653</v>
      </c>
    </row>
    <row r="2278" spans="1:4" x14ac:dyDescent="0.3">
      <c r="A2278" s="317" t="s">
        <v>1099</v>
      </c>
      <c r="B2278" s="375" t="s">
        <v>1100</v>
      </c>
      <c r="C2278" s="317" t="s">
        <v>675</v>
      </c>
      <c r="D2278" s="317" t="s">
        <v>676</v>
      </c>
    </row>
    <row r="2279" spans="1:4" x14ac:dyDescent="0.3">
      <c r="A2279" s="317" t="s">
        <v>1099</v>
      </c>
      <c r="B2279" s="375" t="s">
        <v>1100</v>
      </c>
      <c r="C2279" s="317" t="s">
        <v>707</v>
      </c>
      <c r="D2279" s="317" t="s">
        <v>708</v>
      </c>
    </row>
    <row r="2280" spans="1:4" x14ac:dyDescent="0.3">
      <c r="A2280" s="317" t="s">
        <v>1099</v>
      </c>
      <c r="B2280" s="375" t="s">
        <v>1100</v>
      </c>
      <c r="C2280" s="317" t="s">
        <v>654</v>
      </c>
      <c r="D2280" s="317" t="s">
        <v>655</v>
      </c>
    </row>
    <row r="2281" spans="1:4" x14ac:dyDescent="0.3">
      <c r="A2281" s="317" t="s">
        <v>1099</v>
      </c>
      <c r="B2281" s="375" t="s">
        <v>1100</v>
      </c>
      <c r="C2281" s="317" t="s">
        <v>677</v>
      </c>
      <c r="D2281" s="317" t="s">
        <v>678</v>
      </c>
    </row>
    <row r="2282" spans="1:4" x14ac:dyDescent="0.3">
      <c r="A2282" s="317" t="s">
        <v>1099</v>
      </c>
      <c r="B2282" s="375" t="s">
        <v>1100</v>
      </c>
      <c r="C2282" s="317" t="s">
        <v>679</v>
      </c>
      <c r="D2282" s="317" t="s">
        <v>680</v>
      </c>
    </row>
    <row r="2283" spans="1:4" x14ac:dyDescent="0.3">
      <c r="A2283" s="317" t="s">
        <v>1099</v>
      </c>
      <c r="B2283" s="375" t="s">
        <v>1100</v>
      </c>
      <c r="C2283" s="317" t="s">
        <v>660</v>
      </c>
      <c r="D2283" s="317" t="s">
        <v>661</v>
      </c>
    </row>
    <row r="2284" spans="1:4" x14ac:dyDescent="0.3">
      <c r="A2284" s="317" t="s">
        <v>1099</v>
      </c>
      <c r="B2284" s="375" t="s">
        <v>1100</v>
      </c>
      <c r="C2284" s="317" t="s">
        <v>709</v>
      </c>
      <c r="D2284" s="317" t="s">
        <v>710</v>
      </c>
    </row>
    <row r="2285" spans="1:4" x14ac:dyDescent="0.3">
      <c r="A2285" s="317" t="s">
        <v>1099</v>
      </c>
      <c r="B2285" s="375" t="s">
        <v>1100</v>
      </c>
      <c r="C2285" s="317" t="s">
        <v>683</v>
      </c>
      <c r="D2285" s="317" t="s">
        <v>684</v>
      </c>
    </row>
    <row r="2286" spans="1:4" x14ac:dyDescent="0.3">
      <c r="A2286" s="317" t="s">
        <v>1099</v>
      </c>
      <c r="B2286" s="375" t="s">
        <v>1100</v>
      </c>
      <c r="C2286" s="317" t="s">
        <v>711</v>
      </c>
      <c r="D2286" s="317" t="s">
        <v>712</v>
      </c>
    </row>
    <row r="2287" spans="1:4" x14ac:dyDescent="0.3">
      <c r="A2287" s="317" t="s">
        <v>1099</v>
      </c>
      <c r="B2287" s="375" t="s">
        <v>1100</v>
      </c>
      <c r="C2287" s="317" t="s">
        <v>713</v>
      </c>
      <c r="D2287" s="317" t="s">
        <v>714</v>
      </c>
    </row>
    <row r="2288" spans="1:4" x14ac:dyDescent="0.3">
      <c r="A2288" s="317" t="s">
        <v>1099</v>
      </c>
      <c r="B2288" s="375" t="s">
        <v>1100</v>
      </c>
      <c r="C2288" s="317" t="s">
        <v>721</v>
      </c>
      <c r="D2288" s="317" t="s">
        <v>722</v>
      </c>
    </row>
    <row r="2289" spans="1:4" x14ac:dyDescent="0.3">
      <c r="A2289" s="317" t="s">
        <v>1099</v>
      </c>
      <c r="B2289" s="375" t="s">
        <v>1100</v>
      </c>
      <c r="C2289" s="317" t="s">
        <v>662</v>
      </c>
      <c r="D2289" s="317" t="s">
        <v>397</v>
      </c>
    </row>
    <row r="2290" spans="1:4" x14ac:dyDescent="0.3">
      <c r="A2290" s="317" t="s">
        <v>1099</v>
      </c>
      <c r="B2290" s="375" t="s">
        <v>1100</v>
      </c>
      <c r="C2290" s="317" t="s">
        <v>663</v>
      </c>
      <c r="D2290" s="317" t="s">
        <v>664</v>
      </c>
    </row>
    <row r="2291" spans="1:4" x14ac:dyDescent="0.3">
      <c r="A2291" s="317" t="s">
        <v>1099</v>
      </c>
      <c r="B2291" s="375" t="s">
        <v>1100</v>
      </c>
      <c r="C2291" s="317" t="s">
        <v>665</v>
      </c>
      <c r="D2291" s="317" t="s">
        <v>666</v>
      </c>
    </row>
    <row r="2292" spans="1:4" x14ac:dyDescent="0.3">
      <c r="A2292" s="317" t="s">
        <v>1101</v>
      </c>
      <c r="B2292" s="375" t="s">
        <v>1102</v>
      </c>
      <c r="C2292" s="317" t="s">
        <v>650</v>
      </c>
      <c r="D2292" s="317" t="s">
        <v>651</v>
      </c>
    </row>
    <row r="2293" spans="1:4" x14ac:dyDescent="0.3">
      <c r="A2293" s="317" t="s">
        <v>1101</v>
      </c>
      <c r="B2293" s="375" t="s">
        <v>1102</v>
      </c>
      <c r="C2293" s="317" t="s">
        <v>707</v>
      </c>
      <c r="D2293" s="317" t="s">
        <v>708</v>
      </c>
    </row>
    <row r="2294" spans="1:4" x14ac:dyDescent="0.3">
      <c r="A2294" s="317" t="s">
        <v>1101</v>
      </c>
      <c r="B2294" s="375" t="s">
        <v>1102</v>
      </c>
      <c r="C2294" s="317" t="s">
        <v>654</v>
      </c>
      <c r="D2294" s="317" t="s">
        <v>655</v>
      </c>
    </row>
    <row r="2295" spans="1:4" x14ac:dyDescent="0.3">
      <c r="A2295" s="317" t="s">
        <v>1101</v>
      </c>
      <c r="B2295" s="375" t="s">
        <v>1102</v>
      </c>
      <c r="C2295" s="317" t="s">
        <v>709</v>
      </c>
      <c r="D2295" s="317" t="s">
        <v>710</v>
      </c>
    </row>
    <row r="2296" spans="1:4" x14ac:dyDescent="0.3">
      <c r="A2296" s="317" t="s">
        <v>1101</v>
      </c>
      <c r="B2296" s="375" t="s">
        <v>1102</v>
      </c>
      <c r="C2296" s="317" t="s">
        <v>662</v>
      </c>
      <c r="D2296" s="317" t="s">
        <v>397</v>
      </c>
    </row>
    <row r="2297" spans="1:4" x14ac:dyDescent="0.3">
      <c r="A2297" s="317" t="s">
        <v>1101</v>
      </c>
      <c r="B2297" s="375" t="s">
        <v>1102</v>
      </c>
      <c r="C2297" s="317" t="s">
        <v>663</v>
      </c>
      <c r="D2297" s="317" t="s">
        <v>664</v>
      </c>
    </row>
    <row r="2298" spans="1:4" x14ac:dyDescent="0.3">
      <c r="A2298" s="317" t="s">
        <v>1101</v>
      </c>
      <c r="B2298" s="375" t="s">
        <v>1102</v>
      </c>
      <c r="C2298" s="317" t="s">
        <v>665</v>
      </c>
      <c r="D2298" s="317" t="s">
        <v>666</v>
      </c>
    </row>
    <row r="2299" spans="1:4" x14ac:dyDescent="0.3">
      <c r="A2299" s="317" t="s">
        <v>1103</v>
      </c>
      <c r="B2299" s="375" t="s">
        <v>1104</v>
      </c>
      <c r="C2299" s="317" t="s">
        <v>669</v>
      </c>
      <c r="D2299" s="317" t="s">
        <v>670</v>
      </c>
    </row>
    <row r="2300" spans="1:4" x14ac:dyDescent="0.3">
      <c r="A2300" s="317" t="s">
        <v>1103</v>
      </c>
      <c r="B2300" s="375" t="s">
        <v>1104</v>
      </c>
      <c r="C2300" s="317" t="s">
        <v>648</v>
      </c>
      <c r="D2300" s="317" t="s">
        <v>649</v>
      </c>
    </row>
    <row r="2301" spans="1:4" x14ac:dyDescent="0.3">
      <c r="A2301" s="317" t="s">
        <v>1103</v>
      </c>
      <c r="B2301" s="375" t="s">
        <v>1104</v>
      </c>
      <c r="C2301" s="317" t="s">
        <v>654</v>
      </c>
      <c r="D2301" s="317" t="s">
        <v>655</v>
      </c>
    </row>
    <row r="2302" spans="1:4" x14ac:dyDescent="0.3">
      <c r="A2302" s="317" t="s">
        <v>1103</v>
      </c>
      <c r="B2302" s="375" t="s">
        <v>1104</v>
      </c>
      <c r="C2302" s="317" t="s">
        <v>663</v>
      </c>
      <c r="D2302" s="317" t="s">
        <v>664</v>
      </c>
    </row>
    <row r="2303" spans="1:4" x14ac:dyDescent="0.3">
      <c r="A2303" s="317" t="s">
        <v>1103</v>
      </c>
      <c r="B2303" s="375" t="s">
        <v>1104</v>
      </c>
      <c r="C2303" s="317" t="s">
        <v>665</v>
      </c>
      <c r="D2303" s="317" t="s">
        <v>666</v>
      </c>
    </row>
    <row r="2304" spans="1:4" x14ac:dyDescent="0.3">
      <c r="A2304" s="317" t="s">
        <v>1105</v>
      </c>
      <c r="B2304" s="375" t="s">
        <v>1106</v>
      </c>
      <c r="C2304" s="317" t="s">
        <v>654</v>
      </c>
      <c r="D2304" s="317" t="s">
        <v>655</v>
      </c>
    </row>
    <row r="2305" spans="1:4" x14ac:dyDescent="0.3">
      <c r="A2305" s="317" t="s">
        <v>1105</v>
      </c>
      <c r="B2305" s="375" t="s">
        <v>1106</v>
      </c>
      <c r="C2305" s="317" t="s">
        <v>721</v>
      </c>
      <c r="D2305" s="317" t="s">
        <v>722</v>
      </c>
    </row>
    <row r="2306" spans="1:4" x14ac:dyDescent="0.3">
      <c r="A2306" s="317" t="s">
        <v>1105</v>
      </c>
      <c r="B2306" s="375" t="s">
        <v>1106</v>
      </c>
      <c r="C2306" s="317" t="s">
        <v>662</v>
      </c>
      <c r="D2306" s="317" t="s">
        <v>397</v>
      </c>
    </row>
    <row r="2307" spans="1:4" x14ac:dyDescent="0.3">
      <c r="A2307" s="317" t="s">
        <v>1105</v>
      </c>
      <c r="B2307" s="375" t="s">
        <v>1106</v>
      </c>
      <c r="C2307" s="317" t="s">
        <v>663</v>
      </c>
      <c r="D2307" s="317" t="s">
        <v>664</v>
      </c>
    </row>
    <row r="2308" spans="1:4" x14ac:dyDescent="0.3">
      <c r="A2308" s="317" t="s">
        <v>1105</v>
      </c>
      <c r="B2308" s="375" t="s">
        <v>1106</v>
      </c>
      <c r="C2308" s="317" t="s">
        <v>665</v>
      </c>
      <c r="D2308" s="317" t="s">
        <v>666</v>
      </c>
    </row>
    <row r="2309" spans="1:4" x14ac:dyDescent="0.3">
      <c r="A2309" s="317" t="s">
        <v>1107</v>
      </c>
      <c r="B2309" s="374" t="s">
        <v>1108</v>
      </c>
      <c r="C2309" s="317" t="s">
        <v>677</v>
      </c>
      <c r="D2309" s="317" t="s">
        <v>678</v>
      </c>
    </row>
    <row r="2310" spans="1:4" x14ac:dyDescent="0.3">
      <c r="A2310" s="317" t="s">
        <v>1107</v>
      </c>
      <c r="B2310" s="374" t="s">
        <v>1108</v>
      </c>
      <c r="C2310" s="317" t="s">
        <v>658</v>
      </c>
      <c r="D2310" s="317" t="s">
        <v>659</v>
      </c>
    </row>
    <row r="2311" spans="1:4" x14ac:dyDescent="0.3">
      <c r="A2311" s="317" t="s">
        <v>1107</v>
      </c>
      <c r="B2311" s="374" t="s">
        <v>1108</v>
      </c>
      <c r="C2311" s="317" t="s">
        <v>679</v>
      </c>
      <c r="D2311" s="317" t="s">
        <v>680</v>
      </c>
    </row>
    <row r="2312" spans="1:4" x14ac:dyDescent="0.3">
      <c r="A2312" s="317" t="s">
        <v>1107</v>
      </c>
      <c r="B2312" s="374" t="s">
        <v>1108</v>
      </c>
      <c r="C2312" s="317" t="s">
        <v>660</v>
      </c>
      <c r="D2312" s="317" t="s">
        <v>661</v>
      </c>
    </row>
    <row r="2313" spans="1:4" x14ac:dyDescent="0.3">
      <c r="A2313" s="317" t="s">
        <v>1107</v>
      </c>
      <c r="B2313" s="374" t="s">
        <v>1108</v>
      </c>
      <c r="C2313" s="317" t="s">
        <v>721</v>
      </c>
      <c r="D2313" s="317" t="s">
        <v>722</v>
      </c>
    </row>
    <row r="2314" spans="1:4" x14ac:dyDescent="0.3">
      <c r="A2314" s="317" t="s">
        <v>1107</v>
      </c>
      <c r="B2314" s="374" t="s">
        <v>1108</v>
      </c>
      <c r="C2314" s="317" t="s">
        <v>663</v>
      </c>
      <c r="D2314" s="317" t="s">
        <v>664</v>
      </c>
    </row>
    <row r="2315" spans="1:4" x14ac:dyDescent="0.3">
      <c r="A2315" s="317" t="s">
        <v>1107</v>
      </c>
      <c r="B2315" s="374" t="s">
        <v>1108</v>
      </c>
      <c r="C2315" s="317" t="s">
        <v>665</v>
      </c>
      <c r="D2315" s="317" t="s">
        <v>666</v>
      </c>
    </row>
    <row r="2316" spans="1:4" x14ac:dyDescent="0.3">
      <c r="A2316" s="317" t="s">
        <v>1109</v>
      </c>
      <c r="B2316" s="374" t="s">
        <v>1110</v>
      </c>
      <c r="C2316" s="317" t="s">
        <v>689</v>
      </c>
      <c r="D2316" s="317" t="s">
        <v>690</v>
      </c>
    </row>
    <row r="2317" spans="1:4" x14ac:dyDescent="0.3">
      <c r="A2317" s="317" t="s">
        <v>1109</v>
      </c>
      <c r="B2317" s="374" t="s">
        <v>1110</v>
      </c>
      <c r="C2317" s="317" t="s">
        <v>646</v>
      </c>
      <c r="D2317" s="317" t="s">
        <v>647</v>
      </c>
    </row>
    <row r="2318" spans="1:4" x14ac:dyDescent="0.3">
      <c r="A2318" s="317" t="s">
        <v>1109</v>
      </c>
      <c r="B2318" s="374" t="s">
        <v>1110</v>
      </c>
      <c r="C2318" s="317" t="s">
        <v>695</v>
      </c>
      <c r="D2318" s="317" t="s">
        <v>696</v>
      </c>
    </row>
    <row r="2319" spans="1:4" x14ac:dyDescent="0.3">
      <c r="A2319" s="317" t="s">
        <v>1109</v>
      </c>
      <c r="B2319" s="374" t="s">
        <v>1110</v>
      </c>
      <c r="C2319" s="317" t="s">
        <v>648</v>
      </c>
      <c r="D2319" s="317" t="s">
        <v>649</v>
      </c>
    </row>
    <row r="2320" spans="1:4" x14ac:dyDescent="0.3">
      <c r="A2320" s="317" t="s">
        <v>1109</v>
      </c>
      <c r="B2320" s="374" t="s">
        <v>1110</v>
      </c>
      <c r="C2320" s="317" t="s">
        <v>697</v>
      </c>
      <c r="D2320" s="317" t="s">
        <v>698</v>
      </c>
    </row>
    <row r="2321" spans="1:4" x14ac:dyDescent="0.3">
      <c r="A2321" s="317" t="s">
        <v>1109</v>
      </c>
      <c r="B2321" s="374" t="s">
        <v>1110</v>
      </c>
      <c r="C2321" s="317" t="s">
        <v>701</v>
      </c>
      <c r="D2321" t="s">
        <v>702</v>
      </c>
    </row>
    <row r="2322" spans="1:4" x14ac:dyDescent="0.3">
      <c r="A2322" s="317" t="s">
        <v>1109</v>
      </c>
      <c r="B2322" s="374" t="s">
        <v>1110</v>
      </c>
      <c r="C2322" s="317" t="s">
        <v>671</v>
      </c>
      <c r="D2322" s="317" t="s">
        <v>672</v>
      </c>
    </row>
    <row r="2323" spans="1:4" x14ac:dyDescent="0.3">
      <c r="A2323" s="317" t="s">
        <v>1109</v>
      </c>
      <c r="B2323" s="374" t="s">
        <v>1110</v>
      </c>
      <c r="C2323" s="317" t="s">
        <v>650</v>
      </c>
      <c r="D2323" s="317" t="s">
        <v>651</v>
      </c>
    </row>
    <row r="2324" spans="1:4" x14ac:dyDescent="0.3">
      <c r="A2324" s="317" t="s">
        <v>1109</v>
      </c>
      <c r="B2324" s="374" t="s">
        <v>1110</v>
      </c>
      <c r="C2324" s="317" t="s">
        <v>729</v>
      </c>
      <c r="D2324" s="317" t="s">
        <v>730</v>
      </c>
    </row>
    <row r="2325" spans="1:4" x14ac:dyDescent="0.3">
      <c r="A2325" s="317" t="s">
        <v>1109</v>
      </c>
      <c r="B2325" s="374" t="s">
        <v>1110</v>
      </c>
      <c r="C2325" s="317" t="s">
        <v>756</v>
      </c>
      <c r="D2325" s="317" t="s">
        <v>757</v>
      </c>
    </row>
    <row r="2326" spans="1:4" x14ac:dyDescent="0.3">
      <c r="A2326" s="317" t="s">
        <v>1109</v>
      </c>
      <c r="B2326" s="374" t="s">
        <v>1110</v>
      </c>
      <c r="C2326" s="317" t="s">
        <v>654</v>
      </c>
      <c r="D2326" s="317" t="s">
        <v>655</v>
      </c>
    </row>
    <row r="2327" spans="1:4" x14ac:dyDescent="0.3">
      <c r="A2327" s="317" t="s">
        <v>1109</v>
      </c>
      <c r="B2327" s="374" t="s">
        <v>1110</v>
      </c>
      <c r="C2327" s="317" t="s">
        <v>677</v>
      </c>
      <c r="D2327" s="317" t="s">
        <v>678</v>
      </c>
    </row>
    <row r="2328" spans="1:4" x14ac:dyDescent="0.3">
      <c r="A2328" s="317" t="s">
        <v>1109</v>
      </c>
      <c r="B2328" s="374" t="s">
        <v>1110</v>
      </c>
      <c r="C2328" s="317" t="s">
        <v>658</v>
      </c>
      <c r="D2328" s="317" t="s">
        <v>659</v>
      </c>
    </row>
    <row r="2329" spans="1:4" x14ac:dyDescent="0.3">
      <c r="A2329" s="317" t="s">
        <v>1109</v>
      </c>
      <c r="B2329" s="374" t="s">
        <v>1110</v>
      </c>
      <c r="C2329" s="317" t="s">
        <v>660</v>
      </c>
      <c r="D2329" s="317" t="s">
        <v>661</v>
      </c>
    </row>
    <row r="2330" spans="1:4" x14ac:dyDescent="0.3">
      <c r="A2330" s="317" t="s">
        <v>1109</v>
      </c>
      <c r="B2330" s="374" t="s">
        <v>1110</v>
      </c>
      <c r="C2330" s="317" t="s">
        <v>683</v>
      </c>
      <c r="D2330" s="317" t="s">
        <v>684</v>
      </c>
    </row>
    <row r="2331" spans="1:4" x14ac:dyDescent="0.3">
      <c r="A2331" s="317" t="s">
        <v>1109</v>
      </c>
      <c r="B2331" s="375" t="s">
        <v>1110</v>
      </c>
      <c r="C2331" s="317" t="s">
        <v>715</v>
      </c>
      <c r="D2331" s="317" t="s">
        <v>716</v>
      </c>
    </row>
    <row r="2332" spans="1:4" x14ac:dyDescent="0.3">
      <c r="A2332" s="317" t="s">
        <v>1109</v>
      </c>
      <c r="B2332" s="375" t="s">
        <v>1110</v>
      </c>
      <c r="C2332" s="317" t="s">
        <v>717</v>
      </c>
      <c r="D2332" t="s">
        <v>718</v>
      </c>
    </row>
    <row r="2333" spans="1:4" x14ac:dyDescent="0.3">
      <c r="A2333" s="317" t="s">
        <v>1109</v>
      </c>
      <c r="B2333" s="375" t="s">
        <v>1110</v>
      </c>
      <c r="C2333" s="317" t="s">
        <v>721</v>
      </c>
      <c r="D2333" s="317" t="s">
        <v>722</v>
      </c>
    </row>
    <row r="2334" spans="1:4" x14ac:dyDescent="0.3">
      <c r="A2334" s="317" t="s">
        <v>1109</v>
      </c>
      <c r="B2334" s="375" t="s">
        <v>1110</v>
      </c>
      <c r="C2334" s="317" t="s">
        <v>662</v>
      </c>
      <c r="D2334" s="317" t="s">
        <v>397</v>
      </c>
    </row>
    <row r="2335" spans="1:4" x14ac:dyDescent="0.3">
      <c r="A2335" s="317" t="s">
        <v>1109</v>
      </c>
      <c r="B2335" s="375" t="s">
        <v>1110</v>
      </c>
      <c r="C2335" s="317" t="s">
        <v>663</v>
      </c>
      <c r="D2335" s="317" t="s">
        <v>664</v>
      </c>
    </row>
    <row r="2336" spans="1:4" x14ac:dyDescent="0.3">
      <c r="A2336" s="317" t="s">
        <v>1109</v>
      </c>
      <c r="B2336" s="375" t="s">
        <v>1110</v>
      </c>
      <c r="C2336" s="317" t="s">
        <v>665</v>
      </c>
      <c r="D2336" s="317" t="s">
        <v>666</v>
      </c>
    </row>
    <row r="2337" spans="1:4" x14ac:dyDescent="0.3">
      <c r="A2337" s="317" t="s">
        <v>1111</v>
      </c>
      <c r="B2337" s="375" t="s">
        <v>1112</v>
      </c>
      <c r="C2337" s="317" t="s">
        <v>646</v>
      </c>
      <c r="D2337" s="317" t="s">
        <v>647</v>
      </c>
    </row>
    <row r="2338" spans="1:4" x14ac:dyDescent="0.3">
      <c r="A2338" s="317" t="s">
        <v>1111</v>
      </c>
      <c r="B2338" s="375" t="s">
        <v>1112</v>
      </c>
      <c r="C2338" s="317" t="s">
        <v>691</v>
      </c>
      <c r="D2338" s="317" t="s">
        <v>692</v>
      </c>
    </row>
    <row r="2339" spans="1:4" x14ac:dyDescent="0.3">
      <c r="A2339" s="317" t="s">
        <v>1111</v>
      </c>
      <c r="B2339" s="375" t="s">
        <v>1112</v>
      </c>
      <c r="C2339" s="317" t="s">
        <v>695</v>
      </c>
      <c r="D2339" s="317" t="s">
        <v>696</v>
      </c>
    </row>
    <row r="2340" spans="1:4" x14ac:dyDescent="0.3">
      <c r="A2340" s="317" t="s">
        <v>1111</v>
      </c>
      <c r="B2340" s="375" t="s">
        <v>1112</v>
      </c>
      <c r="C2340" s="376" t="s">
        <v>794</v>
      </c>
      <c r="D2340" t="s">
        <v>795</v>
      </c>
    </row>
    <row r="2341" spans="1:4" x14ac:dyDescent="0.3">
      <c r="A2341" s="317" t="s">
        <v>1111</v>
      </c>
      <c r="B2341" s="375" t="s">
        <v>1112</v>
      </c>
      <c r="C2341" s="376" t="s">
        <v>648</v>
      </c>
      <c r="D2341" s="317" t="s">
        <v>649</v>
      </c>
    </row>
    <row r="2342" spans="1:4" x14ac:dyDescent="0.3">
      <c r="A2342" s="317" t="s">
        <v>1111</v>
      </c>
      <c r="B2342" s="375" t="s">
        <v>1112</v>
      </c>
      <c r="C2342" s="376" t="s">
        <v>697</v>
      </c>
      <c r="D2342" s="317" t="s">
        <v>698</v>
      </c>
    </row>
    <row r="2343" spans="1:4" x14ac:dyDescent="0.3">
      <c r="A2343" s="317" t="s">
        <v>1111</v>
      </c>
      <c r="B2343" s="375" t="s">
        <v>1112</v>
      </c>
      <c r="C2343" s="376" t="s">
        <v>673</v>
      </c>
      <c r="D2343" s="317" t="s">
        <v>674</v>
      </c>
    </row>
    <row r="2344" spans="1:4" x14ac:dyDescent="0.3">
      <c r="A2344" s="317" t="s">
        <v>1111</v>
      </c>
      <c r="B2344" s="375" t="s">
        <v>1112</v>
      </c>
      <c r="C2344" s="376" t="s">
        <v>650</v>
      </c>
      <c r="D2344" s="317" t="s">
        <v>651</v>
      </c>
    </row>
    <row r="2345" spans="1:4" x14ac:dyDescent="0.3">
      <c r="A2345" s="317" t="s">
        <v>1111</v>
      </c>
      <c r="B2345" s="375" t="s">
        <v>1112</v>
      </c>
      <c r="C2345" s="376" t="s">
        <v>675</v>
      </c>
      <c r="D2345" s="317" t="s">
        <v>676</v>
      </c>
    </row>
    <row r="2346" spans="1:4" x14ac:dyDescent="0.3">
      <c r="A2346" s="317" t="s">
        <v>1111</v>
      </c>
      <c r="B2346" s="375" t="s">
        <v>1112</v>
      </c>
      <c r="C2346" s="376" t="s">
        <v>654</v>
      </c>
      <c r="D2346" s="317" t="s">
        <v>655</v>
      </c>
    </row>
    <row r="2347" spans="1:4" x14ac:dyDescent="0.3">
      <c r="A2347" s="317" t="s">
        <v>1111</v>
      </c>
      <c r="B2347" s="375" t="s">
        <v>1112</v>
      </c>
      <c r="C2347" s="376" t="s">
        <v>656</v>
      </c>
      <c r="D2347" s="317" t="s">
        <v>657</v>
      </c>
    </row>
    <row r="2348" spans="1:4" x14ac:dyDescent="0.3">
      <c r="A2348" s="317" t="s">
        <v>1111</v>
      </c>
      <c r="B2348" s="375" t="s">
        <v>1112</v>
      </c>
      <c r="C2348" s="376" t="s">
        <v>679</v>
      </c>
      <c r="D2348" s="317" t="s">
        <v>680</v>
      </c>
    </row>
    <row r="2349" spans="1:4" x14ac:dyDescent="0.3">
      <c r="A2349" s="317" t="s">
        <v>1111</v>
      </c>
      <c r="B2349" s="375" t="s">
        <v>1112</v>
      </c>
      <c r="C2349" s="376" t="s">
        <v>660</v>
      </c>
      <c r="D2349" s="317" t="s">
        <v>661</v>
      </c>
    </row>
    <row r="2350" spans="1:4" x14ac:dyDescent="0.3">
      <c r="A2350" s="317" t="s">
        <v>1111</v>
      </c>
      <c r="B2350" s="375" t="s">
        <v>1112</v>
      </c>
      <c r="C2350" s="376" t="s">
        <v>683</v>
      </c>
      <c r="D2350" s="317" t="s">
        <v>684</v>
      </c>
    </row>
    <row r="2351" spans="1:4" x14ac:dyDescent="0.3">
      <c r="A2351" s="317" t="s">
        <v>1111</v>
      </c>
      <c r="B2351" s="375" t="s">
        <v>1112</v>
      </c>
      <c r="C2351" s="376" t="s">
        <v>778</v>
      </c>
      <c r="D2351" t="s">
        <v>779</v>
      </c>
    </row>
    <row r="2352" spans="1:4" x14ac:dyDescent="0.3">
      <c r="A2352" s="317" t="s">
        <v>1111</v>
      </c>
      <c r="B2352" s="375" t="s">
        <v>1112</v>
      </c>
      <c r="C2352" s="376" t="s">
        <v>662</v>
      </c>
      <c r="D2352" s="317" t="s">
        <v>397</v>
      </c>
    </row>
    <row r="2353" spans="1:4" x14ac:dyDescent="0.3">
      <c r="A2353" s="317" t="s">
        <v>1111</v>
      </c>
      <c r="B2353" s="375" t="s">
        <v>1112</v>
      </c>
      <c r="C2353" s="317" t="s">
        <v>663</v>
      </c>
      <c r="D2353" s="317" t="s">
        <v>664</v>
      </c>
    </row>
    <row r="2354" spans="1:4" x14ac:dyDescent="0.3">
      <c r="A2354" s="317" t="s">
        <v>1111</v>
      </c>
      <c r="B2354" s="375" t="s">
        <v>1112</v>
      </c>
      <c r="C2354" s="376" t="s">
        <v>665</v>
      </c>
      <c r="D2354" s="317" t="s">
        <v>666</v>
      </c>
    </row>
    <row r="2355" spans="1:4" x14ac:dyDescent="0.3">
      <c r="A2355" s="317" t="s">
        <v>1113</v>
      </c>
      <c r="B2355" s="375" t="s">
        <v>1114</v>
      </c>
      <c r="C2355" s="317" t="s">
        <v>648</v>
      </c>
      <c r="D2355" s="317" t="s">
        <v>649</v>
      </c>
    </row>
    <row r="2356" spans="1:4" x14ac:dyDescent="0.3">
      <c r="A2356" s="317" t="s">
        <v>1113</v>
      </c>
      <c r="B2356" s="375" t="s">
        <v>1114</v>
      </c>
      <c r="C2356" s="317" t="s">
        <v>675</v>
      </c>
      <c r="D2356" s="317" t="s">
        <v>676</v>
      </c>
    </row>
    <row r="2357" spans="1:4" x14ac:dyDescent="0.3">
      <c r="A2357" s="317" t="s">
        <v>1113</v>
      </c>
      <c r="B2357" s="375" t="s">
        <v>1114</v>
      </c>
      <c r="C2357" s="317" t="s">
        <v>683</v>
      </c>
      <c r="D2357" s="317" t="s">
        <v>684</v>
      </c>
    </row>
    <row r="2358" spans="1:4" x14ac:dyDescent="0.3">
      <c r="A2358" s="317" t="s">
        <v>1113</v>
      </c>
      <c r="B2358" s="375" t="s">
        <v>1114</v>
      </c>
      <c r="C2358" s="317" t="s">
        <v>663</v>
      </c>
      <c r="D2358" s="317" t="s">
        <v>664</v>
      </c>
    </row>
    <row r="2359" spans="1:4" x14ac:dyDescent="0.3">
      <c r="A2359" s="317" t="s">
        <v>1113</v>
      </c>
      <c r="B2359" s="375" t="s">
        <v>1114</v>
      </c>
      <c r="C2359" s="317" t="s">
        <v>665</v>
      </c>
      <c r="D2359" s="317" t="s">
        <v>666</v>
      </c>
    </row>
    <row r="2360" spans="1:4" x14ac:dyDescent="0.3">
      <c r="A2360" s="317" t="s">
        <v>1115</v>
      </c>
      <c r="B2360" s="375" t="s">
        <v>1116</v>
      </c>
      <c r="C2360" s="317" t="s">
        <v>691</v>
      </c>
      <c r="D2360" s="317" t="s">
        <v>692</v>
      </c>
    </row>
    <row r="2361" spans="1:4" x14ac:dyDescent="0.3">
      <c r="A2361" s="317" t="s">
        <v>1115</v>
      </c>
      <c r="B2361" s="375" t="s">
        <v>1116</v>
      </c>
      <c r="C2361" s="317" t="s">
        <v>695</v>
      </c>
      <c r="D2361" s="317" t="s">
        <v>696</v>
      </c>
    </row>
    <row r="2362" spans="1:4" x14ac:dyDescent="0.3">
      <c r="A2362" s="317" t="s">
        <v>1115</v>
      </c>
      <c r="B2362" s="375" t="s">
        <v>1116</v>
      </c>
      <c r="C2362" s="317" t="s">
        <v>648</v>
      </c>
      <c r="D2362" s="317" t="s">
        <v>649</v>
      </c>
    </row>
    <row r="2363" spans="1:4" x14ac:dyDescent="0.3">
      <c r="A2363" s="317" t="s">
        <v>1115</v>
      </c>
      <c r="B2363" s="375" t="s">
        <v>1116</v>
      </c>
      <c r="C2363" s="317" t="s">
        <v>697</v>
      </c>
      <c r="D2363" s="317" t="s">
        <v>698</v>
      </c>
    </row>
    <row r="2364" spans="1:4" x14ac:dyDescent="0.3">
      <c r="A2364" s="317" t="s">
        <v>1115</v>
      </c>
      <c r="B2364" s="375" t="s">
        <v>1116</v>
      </c>
      <c r="C2364" s="317" t="s">
        <v>650</v>
      </c>
      <c r="D2364" s="317" t="s">
        <v>651</v>
      </c>
    </row>
    <row r="2365" spans="1:4" x14ac:dyDescent="0.3">
      <c r="A2365" s="317" t="s">
        <v>1115</v>
      </c>
      <c r="B2365" s="375" t="s">
        <v>1116</v>
      </c>
      <c r="C2365" s="317" t="s">
        <v>729</v>
      </c>
      <c r="D2365" s="317" t="s">
        <v>730</v>
      </c>
    </row>
    <row r="2366" spans="1:4" x14ac:dyDescent="0.3">
      <c r="A2366" s="317" t="s">
        <v>1115</v>
      </c>
      <c r="B2366" s="375" t="s">
        <v>1116</v>
      </c>
      <c r="C2366" s="317" t="s">
        <v>675</v>
      </c>
      <c r="D2366" s="317" t="s">
        <v>676</v>
      </c>
    </row>
    <row r="2367" spans="1:4" x14ac:dyDescent="0.3">
      <c r="A2367" s="317" t="s">
        <v>1115</v>
      </c>
      <c r="B2367" s="375" t="s">
        <v>1116</v>
      </c>
      <c r="C2367" s="317" t="s">
        <v>660</v>
      </c>
      <c r="D2367" s="317" t="s">
        <v>661</v>
      </c>
    </row>
    <row r="2368" spans="1:4" x14ac:dyDescent="0.3">
      <c r="A2368" s="317" t="s">
        <v>1115</v>
      </c>
      <c r="B2368" s="375" t="s">
        <v>1116</v>
      </c>
      <c r="C2368" s="317" t="s">
        <v>683</v>
      </c>
      <c r="D2368" s="317" t="s">
        <v>684</v>
      </c>
    </row>
    <row r="2369" spans="1:4" x14ac:dyDescent="0.3">
      <c r="A2369" s="317" t="s">
        <v>1115</v>
      </c>
      <c r="B2369" s="375" t="s">
        <v>1116</v>
      </c>
      <c r="C2369" s="317" t="s">
        <v>721</v>
      </c>
      <c r="D2369" s="317" t="s">
        <v>722</v>
      </c>
    </row>
    <row r="2370" spans="1:4" x14ac:dyDescent="0.3">
      <c r="A2370" s="317" t="s">
        <v>1115</v>
      </c>
      <c r="B2370" s="375" t="s">
        <v>1116</v>
      </c>
      <c r="C2370" s="317" t="s">
        <v>662</v>
      </c>
      <c r="D2370" s="317" t="s">
        <v>397</v>
      </c>
    </row>
    <row r="2371" spans="1:4" x14ac:dyDescent="0.3">
      <c r="A2371" s="317" t="s">
        <v>1115</v>
      </c>
      <c r="B2371" s="375" t="s">
        <v>1116</v>
      </c>
      <c r="C2371" s="317" t="s">
        <v>663</v>
      </c>
      <c r="D2371" s="317" t="s">
        <v>664</v>
      </c>
    </row>
    <row r="2372" spans="1:4" x14ac:dyDescent="0.3">
      <c r="A2372" s="317" t="s">
        <v>1115</v>
      </c>
      <c r="B2372" s="375" t="s">
        <v>1116</v>
      </c>
      <c r="C2372" s="317" t="s">
        <v>665</v>
      </c>
      <c r="D2372" s="317" t="s">
        <v>666</v>
      </c>
    </row>
    <row r="2373" spans="1:4" x14ac:dyDescent="0.3">
      <c r="A2373" s="317" t="s">
        <v>1117</v>
      </c>
      <c r="B2373" s="375" t="s">
        <v>1118</v>
      </c>
      <c r="C2373" s="317" t="s">
        <v>766</v>
      </c>
      <c r="D2373" s="317" t="s">
        <v>767</v>
      </c>
    </row>
    <row r="2374" spans="1:4" x14ac:dyDescent="0.3">
      <c r="A2374" s="317" t="s">
        <v>1117</v>
      </c>
      <c r="B2374" s="375" t="s">
        <v>1118</v>
      </c>
      <c r="C2374" s="317" t="s">
        <v>648</v>
      </c>
      <c r="D2374" s="317" t="s">
        <v>649</v>
      </c>
    </row>
    <row r="2375" spans="1:4" x14ac:dyDescent="0.3">
      <c r="A2375" s="317" t="s">
        <v>1117</v>
      </c>
      <c r="B2375" s="375" t="s">
        <v>1118</v>
      </c>
      <c r="C2375" s="317" t="s">
        <v>650</v>
      </c>
      <c r="D2375" s="317" t="s">
        <v>651</v>
      </c>
    </row>
    <row r="2376" spans="1:4" x14ac:dyDescent="0.3">
      <c r="A2376" s="317" t="s">
        <v>1117</v>
      </c>
      <c r="B2376" s="375" t="s">
        <v>1118</v>
      </c>
      <c r="C2376" s="317" t="s">
        <v>729</v>
      </c>
      <c r="D2376" s="317" t="s">
        <v>730</v>
      </c>
    </row>
    <row r="2377" spans="1:4" x14ac:dyDescent="0.3">
      <c r="A2377" s="317" t="s">
        <v>1117</v>
      </c>
      <c r="B2377" s="374" t="s">
        <v>1118</v>
      </c>
      <c r="C2377" s="317" t="s">
        <v>675</v>
      </c>
      <c r="D2377" s="317" t="s">
        <v>676</v>
      </c>
    </row>
    <row r="2378" spans="1:4" x14ac:dyDescent="0.3">
      <c r="A2378" s="317" t="s">
        <v>1117</v>
      </c>
      <c r="B2378" s="374" t="s">
        <v>1118</v>
      </c>
      <c r="C2378" s="317" t="s">
        <v>654</v>
      </c>
      <c r="D2378" s="317" t="s">
        <v>655</v>
      </c>
    </row>
    <row r="2379" spans="1:4" x14ac:dyDescent="0.3">
      <c r="A2379" s="317" t="s">
        <v>1117</v>
      </c>
      <c r="B2379" s="374" t="s">
        <v>1118</v>
      </c>
      <c r="C2379" s="317" t="s">
        <v>660</v>
      </c>
      <c r="D2379" s="317" t="s">
        <v>661</v>
      </c>
    </row>
    <row r="2380" spans="1:4" x14ac:dyDescent="0.3">
      <c r="A2380" s="317" t="s">
        <v>1117</v>
      </c>
      <c r="B2380" s="374" t="s">
        <v>1118</v>
      </c>
      <c r="C2380" s="317" t="s">
        <v>709</v>
      </c>
      <c r="D2380" s="317" t="s">
        <v>710</v>
      </c>
    </row>
    <row r="2381" spans="1:4" x14ac:dyDescent="0.3">
      <c r="A2381" s="317" t="s">
        <v>1117</v>
      </c>
      <c r="B2381" s="374" t="s">
        <v>1118</v>
      </c>
      <c r="C2381" s="317" t="s">
        <v>663</v>
      </c>
      <c r="D2381" s="317" t="s">
        <v>664</v>
      </c>
    </row>
    <row r="2382" spans="1:4" x14ac:dyDescent="0.3">
      <c r="A2382" s="317" t="s">
        <v>1117</v>
      </c>
      <c r="B2382" s="374" t="s">
        <v>1118</v>
      </c>
      <c r="C2382" s="317" t="s">
        <v>665</v>
      </c>
      <c r="D2382" s="317" t="s">
        <v>666</v>
      </c>
    </row>
    <row r="2383" spans="1:4" x14ac:dyDescent="0.3">
      <c r="A2383" s="317" t="s">
        <v>1119</v>
      </c>
      <c r="B2383" s="374" t="s">
        <v>1120</v>
      </c>
      <c r="C2383" s="317" t="s">
        <v>689</v>
      </c>
      <c r="D2383" s="317" t="s">
        <v>690</v>
      </c>
    </row>
    <row r="2384" spans="1:4" x14ac:dyDescent="0.3">
      <c r="A2384" s="317" t="s">
        <v>1119</v>
      </c>
      <c r="B2384" s="374" t="s">
        <v>1120</v>
      </c>
      <c r="C2384" s="317" t="s">
        <v>721</v>
      </c>
      <c r="D2384" s="317" t="s">
        <v>722</v>
      </c>
    </row>
    <row r="2385" spans="1:4" x14ac:dyDescent="0.3">
      <c r="A2385" s="317" t="s">
        <v>1119</v>
      </c>
      <c r="B2385" s="374" t="s">
        <v>1120</v>
      </c>
      <c r="C2385" s="317" t="s">
        <v>663</v>
      </c>
      <c r="D2385" s="317" t="s">
        <v>664</v>
      </c>
    </row>
    <row r="2386" spans="1:4" x14ac:dyDescent="0.3">
      <c r="A2386" s="317" t="s">
        <v>1119</v>
      </c>
      <c r="B2386" s="374" t="s">
        <v>1120</v>
      </c>
      <c r="C2386" s="317" t="s">
        <v>665</v>
      </c>
      <c r="D2386" s="317" t="s">
        <v>666</v>
      </c>
    </row>
    <row r="2387" spans="1:4" x14ac:dyDescent="0.3">
      <c r="A2387" s="317" t="s">
        <v>1121</v>
      </c>
      <c r="B2387" s="375" t="s">
        <v>1122</v>
      </c>
      <c r="C2387" s="317" t="s">
        <v>644</v>
      </c>
      <c r="D2387" s="317" t="s">
        <v>645</v>
      </c>
    </row>
    <row r="2388" spans="1:4" x14ac:dyDescent="0.3">
      <c r="A2388" s="317" t="s">
        <v>1121</v>
      </c>
      <c r="B2388" s="375" t="s">
        <v>1122</v>
      </c>
      <c r="C2388" s="317" t="s">
        <v>705</v>
      </c>
      <c r="D2388" s="317" t="s">
        <v>706</v>
      </c>
    </row>
    <row r="2389" spans="1:4" x14ac:dyDescent="0.3">
      <c r="A2389" s="317" t="s">
        <v>1121</v>
      </c>
      <c r="B2389" s="375" t="s">
        <v>1122</v>
      </c>
      <c r="C2389" s="317" t="s">
        <v>652</v>
      </c>
      <c r="D2389" s="317" t="s">
        <v>653</v>
      </c>
    </row>
    <row r="2390" spans="1:4" x14ac:dyDescent="0.3">
      <c r="A2390" s="317" t="s">
        <v>1121</v>
      </c>
      <c r="B2390" s="375" t="s">
        <v>1122</v>
      </c>
      <c r="C2390" s="317" t="s">
        <v>654</v>
      </c>
      <c r="D2390" s="317" t="s">
        <v>655</v>
      </c>
    </row>
    <row r="2391" spans="1:4" x14ac:dyDescent="0.3">
      <c r="A2391" s="317" t="s">
        <v>1121</v>
      </c>
      <c r="B2391" s="375" t="s">
        <v>1122</v>
      </c>
      <c r="C2391" s="317" t="s">
        <v>709</v>
      </c>
      <c r="D2391" s="317" t="s">
        <v>710</v>
      </c>
    </row>
    <row r="2392" spans="1:4" x14ac:dyDescent="0.3">
      <c r="A2392" s="317" t="s">
        <v>1121</v>
      </c>
      <c r="B2392" s="375" t="s">
        <v>1122</v>
      </c>
      <c r="C2392" s="317" t="s">
        <v>715</v>
      </c>
      <c r="D2392" s="317" t="s">
        <v>716</v>
      </c>
    </row>
    <row r="2393" spans="1:4" x14ac:dyDescent="0.3">
      <c r="A2393" s="317" t="s">
        <v>1121</v>
      </c>
      <c r="B2393" s="375" t="s">
        <v>1122</v>
      </c>
      <c r="C2393" s="317" t="s">
        <v>662</v>
      </c>
      <c r="D2393" s="317" t="s">
        <v>397</v>
      </c>
    </row>
    <row r="2394" spans="1:4" x14ac:dyDescent="0.3">
      <c r="A2394" s="317" t="s">
        <v>1121</v>
      </c>
      <c r="B2394" s="375" t="s">
        <v>1122</v>
      </c>
      <c r="C2394" s="317" t="s">
        <v>663</v>
      </c>
      <c r="D2394" s="317" t="s">
        <v>664</v>
      </c>
    </row>
    <row r="2395" spans="1:4" x14ac:dyDescent="0.3">
      <c r="A2395" s="317" t="s">
        <v>1121</v>
      </c>
      <c r="B2395" s="375" t="s">
        <v>1122</v>
      </c>
      <c r="C2395" s="317" t="s">
        <v>665</v>
      </c>
      <c r="D2395" s="317" t="s">
        <v>666</v>
      </c>
    </row>
    <row r="2396" spans="1:4" x14ac:dyDescent="0.3">
      <c r="A2396" s="317" t="s">
        <v>1123</v>
      </c>
      <c r="B2396" s="375" t="s">
        <v>1124</v>
      </c>
      <c r="C2396" s="317" t="s">
        <v>669</v>
      </c>
      <c r="D2396" s="317" t="s">
        <v>670</v>
      </c>
    </row>
    <row r="2397" spans="1:4" x14ac:dyDescent="0.3">
      <c r="A2397" s="317" t="s">
        <v>1123</v>
      </c>
      <c r="B2397" s="375" t="s">
        <v>1124</v>
      </c>
      <c r="C2397" s="317" t="s">
        <v>644</v>
      </c>
      <c r="D2397" s="317" t="s">
        <v>645</v>
      </c>
    </row>
    <row r="2398" spans="1:4" x14ac:dyDescent="0.3">
      <c r="A2398" s="317" t="s">
        <v>1123</v>
      </c>
      <c r="B2398" s="375" t="s">
        <v>1124</v>
      </c>
      <c r="C2398" s="317" t="s">
        <v>695</v>
      </c>
      <c r="D2398" s="317" t="s">
        <v>696</v>
      </c>
    </row>
    <row r="2399" spans="1:4" x14ac:dyDescent="0.3">
      <c r="A2399" s="317" t="s">
        <v>1123</v>
      </c>
      <c r="B2399" s="375" t="s">
        <v>1124</v>
      </c>
      <c r="C2399" s="317" t="s">
        <v>697</v>
      </c>
      <c r="D2399" s="317" t="s">
        <v>698</v>
      </c>
    </row>
    <row r="2400" spans="1:4" x14ac:dyDescent="0.3">
      <c r="A2400" s="317" t="s">
        <v>1123</v>
      </c>
      <c r="B2400" s="375" t="s">
        <v>1124</v>
      </c>
      <c r="C2400" s="317" t="s">
        <v>663</v>
      </c>
      <c r="D2400" s="317" t="s">
        <v>664</v>
      </c>
    </row>
    <row r="2401" spans="1:4" x14ac:dyDescent="0.3">
      <c r="A2401" s="317" t="s">
        <v>1123</v>
      </c>
      <c r="B2401" s="375" t="s">
        <v>1124</v>
      </c>
      <c r="C2401" s="317" t="s">
        <v>665</v>
      </c>
      <c r="D2401" s="317" t="s">
        <v>666</v>
      </c>
    </row>
    <row r="2402" spans="1:4" x14ac:dyDescent="0.3">
      <c r="A2402" s="317" t="s">
        <v>1125</v>
      </c>
      <c r="B2402" s="375" t="s">
        <v>1126</v>
      </c>
      <c r="C2402" s="317" t="s">
        <v>669</v>
      </c>
      <c r="D2402" s="317" t="s">
        <v>670</v>
      </c>
    </row>
    <row r="2403" spans="1:4" x14ac:dyDescent="0.3">
      <c r="A2403" s="317" t="s">
        <v>1125</v>
      </c>
      <c r="B2403" s="375" t="s">
        <v>1126</v>
      </c>
      <c r="C2403" s="317" t="s">
        <v>701</v>
      </c>
      <c r="D2403" t="s">
        <v>702</v>
      </c>
    </row>
    <row r="2404" spans="1:4" x14ac:dyDescent="0.3">
      <c r="A2404" s="317" t="s">
        <v>1125</v>
      </c>
      <c r="B2404" s="375" t="s">
        <v>1126</v>
      </c>
      <c r="C2404" s="317" t="s">
        <v>671</v>
      </c>
      <c r="D2404" s="317" t="s">
        <v>672</v>
      </c>
    </row>
    <row r="2405" spans="1:4" x14ac:dyDescent="0.3">
      <c r="A2405" s="317" t="s">
        <v>1125</v>
      </c>
      <c r="B2405" s="375" t="s">
        <v>1126</v>
      </c>
      <c r="C2405" s="317" t="s">
        <v>656</v>
      </c>
      <c r="D2405" s="317" t="s">
        <v>657</v>
      </c>
    </row>
    <row r="2406" spans="1:4" x14ac:dyDescent="0.3">
      <c r="A2406" s="317" t="s">
        <v>1125</v>
      </c>
      <c r="B2406" s="375" t="s">
        <v>1126</v>
      </c>
      <c r="C2406" s="317" t="s">
        <v>677</v>
      </c>
      <c r="D2406" s="317" t="s">
        <v>678</v>
      </c>
    </row>
    <row r="2407" spans="1:4" x14ac:dyDescent="0.3">
      <c r="A2407" s="317" t="s">
        <v>1125</v>
      </c>
      <c r="B2407" s="375" t="s">
        <v>1126</v>
      </c>
      <c r="C2407" s="317" t="s">
        <v>658</v>
      </c>
      <c r="D2407" s="317" t="s">
        <v>659</v>
      </c>
    </row>
    <row r="2408" spans="1:4" x14ac:dyDescent="0.3">
      <c r="A2408" s="317" t="s">
        <v>1125</v>
      </c>
      <c r="B2408" s="375" t="s">
        <v>1126</v>
      </c>
      <c r="C2408" s="317" t="s">
        <v>679</v>
      </c>
      <c r="D2408" s="317" t="s">
        <v>680</v>
      </c>
    </row>
    <row r="2409" spans="1:4" x14ac:dyDescent="0.3">
      <c r="A2409" s="317" t="s">
        <v>1125</v>
      </c>
      <c r="B2409" s="375" t="s">
        <v>1126</v>
      </c>
      <c r="C2409" s="317" t="s">
        <v>663</v>
      </c>
      <c r="D2409" s="317" t="s">
        <v>664</v>
      </c>
    </row>
    <row r="2410" spans="1:4" x14ac:dyDescent="0.3">
      <c r="A2410" s="317" t="s">
        <v>1125</v>
      </c>
      <c r="B2410" s="375" t="s">
        <v>1126</v>
      </c>
      <c r="C2410" s="317" t="s">
        <v>665</v>
      </c>
      <c r="D2410" s="317" t="s">
        <v>666</v>
      </c>
    </row>
    <row r="2411" spans="1:4" x14ac:dyDescent="0.3">
      <c r="A2411" s="317" t="s">
        <v>1127</v>
      </c>
      <c r="B2411" s="375" t="s">
        <v>1128</v>
      </c>
      <c r="C2411" s="317" t="s">
        <v>689</v>
      </c>
      <c r="D2411" s="317" t="s">
        <v>690</v>
      </c>
    </row>
    <row r="2412" spans="1:4" x14ac:dyDescent="0.3">
      <c r="A2412" s="317" t="s">
        <v>1127</v>
      </c>
      <c r="B2412" s="375" t="s">
        <v>1128</v>
      </c>
      <c r="C2412" s="317" t="s">
        <v>691</v>
      </c>
      <c r="D2412" s="317" t="s">
        <v>692</v>
      </c>
    </row>
    <row r="2413" spans="1:4" x14ac:dyDescent="0.3">
      <c r="A2413" s="317" t="s">
        <v>1127</v>
      </c>
      <c r="B2413" s="375" t="s">
        <v>1128</v>
      </c>
      <c r="C2413" s="317" t="s">
        <v>683</v>
      </c>
      <c r="D2413" s="317" t="s">
        <v>684</v>
      </c>
    </row>
    <row r="2414" spans="1:4" x14ac:dyDescent="0.3">
      <c r="A2414" s="317" t="s">
        <v>1127</v>
      </c>
      <c r="B2414" s="375" t="s">
        <v>1128</v>
      </c>
      <c r="C2414" s="317" t="s">
        <v>715</v>
      </c>
      <c r="D2414" s="317" t="s">
        <v>716</v>
      </c>
    </row>
    <row r="2415" spans="1:4" x14ac:dyDescent="0.3">
      <c r="A2415" s="317" t="s">
        <v>1127</v>
      </c>
      <c r="B2415" s="375" t="s">
        <v>1128</v>
      </c>
      <c r="C2415" s="317" t="s">
        <v>663</v>
      </c>
      <c r="D2415" s="317" t="s">
        <v>664</v>
      </c>
    </row>
    <row r="2416" spans="1:4" x14ac:dyDescent="0.3">
      <c r="A2416" s="317" t="s">
        <v>1127</v>
      </c>
      <c r="B2416" s="375" t="s">
        <v>1128</v>
      </c>
      <c r="C2416" s="317" t="s">
        <v>665</v>
      </c>
      <c r="D2416" s="317" t="s">
        <v>666</v>
      </c>
    </row>
    <row r="2417" spans="1:4" x14ac:dyDescent="0.3">
      <c r="A2417" s="317" t="s">
        <v>1129</v>
      </c>
      <c r="B2417" s="375" t="s">
        <v>1130</v>
      </c>
      <c r="C2417" s="317" t="s">
        <v>648</v>
      </c>
      <c r="D2417" s="317" t="s">
        <v>649</v>
      </c>
    </row>
    <row r="2418" spans="1:4" x14ac:dyDescent="0.3">
      <c r="A2418" s="317" t="s">
        <v>1129</v>
      </c>
      <c r="B2418" s="375" t="s">
        <v>1130</v>
      </c>
      <c r="C2418" s="317" t="s">
        <v>683</v>
      </c>
      <c r="D2418" s="317" t="s">
        <v>684</v>
      </c>
    </row>
    <row r="2419" spans="1:4" x14ac:dyDescent="0.3">
      <c r="A2419" s="317" t="s">
        <v>1129</v>
      </c>
      <c r="B2419" s="375" t="s">
        <v>1130</v>
      </c>
      <c r="C2419" s="317" t="s">
        <v>663</v>
      </c>
      <c r="D2419" s="317" t="s">
        <v>664</v>
      </c>
    </row>
    <row r="2420" spans="1:4" x14ac:dyDescent="0.3">
      <c r="A2420" s="317" t="s">
        <v>1129</v>
      </c>
      <c r="B2420" s="375" t="s">
        <v>1130</v>
      </c>
      <c r="C2420" s="317" t="s">
        <v>665</v>
      </c>
      <c r="D2420" s="317" t="s">
        <v>666</v>
      </c>
    </row>
    <row r="2421" spans="1:4" x14ac:dyDescent="0.3">
      <c r="A2421" s="317" t="s">
        <v>1131</v>
      </c>
      <c r="B2421" s="375" t="s">
        <v>1132</v>
      </c>
      <c r="C2421" s="317" t="s">
        <v>691</v>
      </c>
      <c r="D2421" s="317" t="s">
        <v>692</v>
      </c>
    </row>
    <row r="2422" spans="1:4" x14ac:dyDescent="0.3">
      <c r="A2422" s="317" t="s">
        <v>1131</v>
      </c>
      <c r="B2422" s="375" t="s">
        <v>1132</v>
      </c>
      <c r="C2422" s="317" t="s">
        <v>695</v>
      </c>
      <c r="D2422" s="317" t="s">
        <v>696</v>
      </c>
    </row>
    <row r="2423" spans="1:4" x14ac:dyDescent="0.3">
      <c r="A2423" s="317" t="s">
        <v>1131</v>
      </c>
      <c r="B2423" s="375" t="s">
        <v>1132</v>
      </c>
      <c r="C2423" s="317" t="s">
        <v>648</v>
      </c>
      <c r="D2423" s="317" t="s">
        <v>649</v>
      </c>
    </row>
    <row r="2424" spans="1:4" x14ac:dyDescent="0.3">
      <c r="A2424" s="317" t="s">
        <v>1131</v>
      </c>
      <c r="B2424" s="375" t="s">
        <v>1132</v>
      </c>
      <c r="C2424" s="317" t="s">
        <v>697</v>
      </c>
      <c r="D2424" s="317" t="s">
        <v>698</v>
      </c>
    </row>
    <row r="2425" spans="1:4" x14ac:dyDescent="0.3">
      <c r="A2425" s="317" t="s">
        <v>1131</v>
      </c>
      <c r="B2425" s="375" t="s">
        <v>1132</v>
      </c>
      <c r="C2425" s="317" t="s">
        <v>650</v>
      </c>
      <c r="D2425" s="317" t="s">
        <v>651</v>
      </c>
    </row>
    <row r="2426" spans="1:4" x14ac:dyDescent="0.3">
      <c r="A2426" s="317" t="s">
        <v>1131</v>
      </c>
      <c r="B2426" s="375" t="s">
        <v>1132</v>
      </c>
      <c r="C2426" s="317" t="s">
        <v>729</v>
      </c>
      <c r="D2426" s="317" t="s">
        <v>730</v>
      </c>
    </row>
    <row r="2427" spans="1:4" x14ac:dyDescent="0.3">
      <c r="A2427" s="317" t="s">
        <v>1131</v>
      </c>
      <c r="B2427" s="375" t="s">
        <v>1132</v>
      </c>
      <c r="C2427" s="317" t="s">
        <v>675</v>
      </c>
      <c r="D2427" s="317" t="s">
        <v>676</v>
      </c>
    </row>
    <row r="2428" spans="1:4" x14ac:dyDescent="0.3">
      <c r="A2428" s="317" t="s">
        <v>1131</v>
      </c>
      <c r="B2428" s="375" t="s">
        <v>1132</v>
      </c>
      <c r="C2428" s="317" t="s">
        <v>660</v>
      </c>
      <c r="D2428" s="317" t="s">
        <v>661</v>
      </c>
    </row>
    <row r="2429" spans="1:4" x14ac:dyDescent="0.3">
      <c r="A2429" s="317" t="s">
        <v>1131</v>
      </c>
      <c r="B2429" s="375" t="s">
        <v>1132</v>
      </c>
      <c r="C2429" s="317" t="s">
        <v>683</v>
      </c>
      <c r="D2429" s="317" t="s">
        <v>684</v>
      </c>
    </row>
    <row r="2430" spans="1:4" x14ac:dyDescent="0.3">
      <c r="A2430" s="317" t="s">
        <v>1131</v>
      </c>
      <c r="B2430" s="375" t="s">
        <v>1132</v>
      </c>
      <c r="C2430" s="317" t="s">
        <v>721</v>
      </c>
      <c r="D2430" s="317" t="s">
        <v>722</v>
      </c>
    </row>
    <row r="2431" spans="1:4" x14ac:dyDescent="0.3">
      <c r="A2431" s="317" t="s">
        <v>1131</v>
      </c>
      <c r="B2431" s="375" t="s">
        <v>1132</v>
      </c>
      <c r="C2431" s="317" t="s">
        <v>662</v>
      </c>
      <c r="D2431" s="317" t="s">
        <v>397</v>
      </c>
    </row>
    <row r="2432" spans="1:4" x14ac:dyDescent="0.3">
      <c r="A2432" s="317" t="s">
        <v>1131</v>
      </c>
      <c r="B2432" s="375" t="s">
        <v>1132</v>
      </c>
      <c r="C2432" s="317" t="s">
        <v>663</v>
      </c>
      <c r="D2432" s="317" t="s">
        <v>664</v>
      </c>
    </row>
    <row r="2433" spans="1:4" x14ac:dyDescent="0.3">
      <c r="A2433" s="317" t="s">
        <v>1131</v>
      </c>
      <c r="B2433" s="375" t="s">
        <v>1132</v>
      </c>
      <c r="C2433" s="317" t="s">
        <v>665</v>
      </c>
      <c r="D2433" s="317" t="s">
        <v>666</v>
      </c>
    </row>
    <row r="2434" spans="1:4" x14ac:dyDescent="0.3">
      <c r="A2434" s="317" t="s">
        <v>1133</v>
      </c>
      <c r="B2434" s="375" t="s">
        <v>1134</v>
      </c>
      <c r="C2434" s="317" t="s">
        <v>644</v>
      </c>
      <c r="D2434" s="317" t="s">
        <v>645</v>
      </c>
    </row>
    <row r="2435" spans="1:4" x14ac:dyDescent="0.3">
      <c r="A2435" s="317" t="s">
        <v>1133</v>
      </c>
      <c r="B2435" s="375" t="s">
        <v>1134</v>
      </c>
      <c r="C2435" s="317" t="s">
        <v>650</v>
      </c>
      <c r="D2435" s="317" t="s">
        <v>651</v>
      </c>
    </row>
    <row r="2436" spans="1:4" x14ac:dyDescent="0.3">
      <c r="A2436" s="317" t="s">
        <v>1133</v>
      </c>
      <c r="B2436" s="375" t="s">
        <v>1134</v>
      </c>
      <c r="C2436" s="317" t="s">
        <v>729</v>
      </c>
      <c r="D2436" s="317" t="s">
        <v>730</v>
      </c>
    </row>
    <row r="2437" spans="1:4" x14ac:dyDescent="0.3">
      <c r="A2437" s="317" t="s">
        <v>1133</v>
      </c>
      <c r="B2437" s="375" t="s">
        <v>1134</v>
      </c>
      <c r="C2437" s="317" t="s">
        <v>675</v>
      </c>
      <c r="D2437" s="317" t="s">
        <v>676</v>
      </c>
    </row>
    <row r="2438" spans="1:4" x14ac:dyDescent="0.3">
      <c r="A2438" s="317" t="s">
        <v>1133</v>
      </c>
      <c r="B2438" s="375" t="s">
        <v>1134</v>
      </c>
      <c r="C2438" s="317" t="s">
        <v>654</v>
      </c>
      <c r="D2438" s="317" t="s">
        <v>655</v>
      </c>
    </row>
    <row r="2439" spans="1:4" x14ac:dyDescent="0.3">
      <c r="A2439" s="317" t="s">
        <v>1133</v>
      </c>
      <c r="B2439" s="375" t="s">
        <v>1134</v>
      </c>
      <c r="C2439" s="317" t="s">
        <v>656</v>
      </c>
      <c r="D2439" s="317" t="s">
        <v>657</v>
      </c>
    </row>
    <row r="2440" spans="1:4" x14ac:dyDescent="0.3">
      <c r="A2440" s="317" t="s">
        <v>1133</v>
      </c>
      <c r="B2440" s="375" t="s">
        <v>1134</v>
      </c>
      <c r="C2440" s="317" t="s">
        <v>677</v>
      </c>
      <c r="D2440" s="317" t="s">
        <v>678</v>
      </c>
    </row>
    <row r="2441" spans="1:4" x14ac:dyDescent="0.3">
      <c r="A2441" s="317" t="s">
        <v>1133</v>
      </c>
      <c r="B2441" s="375" t="s">
        <v>1134</v>
      </c>
      <c r="C2441" s="317" t="s">
        <v>658</v>
      </c>
      <c r="D2441" s="317" t="s">
        <v>659</v>
      </c>
    </row>
    <row r="2442" spans="1:4" x14ac:dyDescent="0.3">
      <c r="A2442" s="317" t="s">
        <v>1133</v>
      </c>
      <c r="B2442" s="375" t="s">
        <v>1134</v>
      </c>
      <c r="C2442" s="317" t="s">
        <v>679</v>
      </c>
      <c r="D2442" s="317" t="s">
        <v>680</v>
      </c>
    </row>
    <row r="2443" spans="1:4" x14ac:dyDescent="0.3">
      <c r="A2443" s="317" t="s">
        <v>1133</v>
      </c>
      <c r="B2443" s="375" t="s">
        <v>1134</v>
      </c>
      <c r="C2443" s="317" t="s">
        <v>660</v>
      </c>
      <c r="D2443" s="317" t="s">
        <v>661</v>
      </c>
    </row>
    <row r="2444" spans="1:4" x14ac:dyDescent="0.3">
      <c r="A2444" s="317" t="s">
        <v>1133</v>
      </c>
      <c r="B2444" s="375" t="s">
        <v>1134</v>
      </c>
      <c r="C2444" s="317" t="s">
        <v>709</v>
      </c>
      <c r="D2444" s="317" t="s">
        <v>710</v>
      </c>
    </row>
    <row r="2445" spans="1:4" x14ac:dyDescent="0.3">
      <c r="A2445" s="317" t="s">
        <v>1133</v>
      </c>
      <c r="B2445" s="375" t="s">
        <v>1134</v>
      </c>
      <c r="C2445" s="317" t="s">
        <v>683</v>
      </c>
      <c r="D2445" s="317" t="s">
        <v>684</v>
      </c>
    </row>
    <row r="2446" spans="1:4" x14ac:dyDescent="0.3">
      <c r="A2446" s="317" t="s">
        <v>1133</v>
      </c>
      <c r="B2446" s="375" t="s">
        <v>1134</v>
      </c>
      <c r="C2446" s="317" t="s">
        <v>721</v>
      </c>
      <c r="D2446" s="317" t="s">
        <v>722</v>
      </c>
    </row>
    <row r="2447" spans="1:4" x14ac:dyDescent="0.3">
      <c r="A2447" s="317" t="s">
        <v>1133</v>
      </c>
      <c r="B2447" s="375" t="s">
        <v>1134</v>
      </c>
      <c r="C2447" s="317" t="s">
        <v>662</v>
      </c>
      <c r="D2447" s="317" t="s">
        <v>397</v>
      </c>
    </row>
    <row r="2448" spans="1:4" x14ac:dyDescent="0.3">
      <c r="A2448" s="317" t="s">
        <v>1133</v>
      </c>
      <c r="B2448" s="375" t="s">
        <v>1134</v>
      </c>
      <c r="C2448" s="317" t="s">
        <v>663</v>
      </c>
      <c r="D2448" s="317" t="s">
        <v>664</v>
      </c>
    </row>
    <row r="2449" spans="1:4" x14ac:dyDescent="0.3">
      <c r="A2449" s="317" t="s">
        <v>1133</v>
      </c>
      <c r="B2449" s="375" t="s">
        <v>1134</v>
      </c>
      <c r="C2449" s="317" t="s">
        <v>665</v>
      </c>
      <c r="D2449" s="317" t="s">
        <v>666</v>
      </c>
    </row>
    <row r="2450" spans="1:4" x14ac:dyDescent="0.3">
      <c r="A2450" s="317" t="s">
        <v>1135</v>
      </c>
      <c r="B2450" s="375" t="s">
        <v>1136</v>
      </c>
      <c r="C2450" s="317" t="s">
        <v>644</v>
      </c>
      <c r="D2450" s="317" t="s">
        <v>645</v>
      </c>
    </row>
    <row r="2451" spans="1:4" x14ac:dyDescent="0.3">
      <c r="A2451" s="317" t="s">
        <v>1135</v>
      </c>
      <c r="B2451" s="375" t="s">
        <v>1136</v>
      </c>
      <c r="C2451" s="317" t="s">
        <v>648</v>
      </c>
      <c r="D2451" s="317" t="s">
        <v>649</v>
      </c>
    </row>
    <row r="2452" spans="1:4" x14ac:dyDescent="0.3">
      <c r="A2452" s="317" t="s">
        <v>1135</v>
      </c>
      <c r="B2452" s="375" t="s">
        <v>1136</v>
      </c>
      <c r="C2452" s="317" t="s">
        <v>709</v>
      </c>
      <c r="D2452" s="317" t="s">
        <v>710</v>
      </c>
    </row>
    <row r="2453" spans="1:4" x14ac:dyDescent="0.3">
      <c r="A2453" s="317" t="s">
        <v>1135</v>
      </c>
      <c r="B2453" s="375" t="s">
        <v>1136</v>
      </c>
      <c r="C2453" s="317" t="s">
        <v>721</v>
      </c>
      <c r="D2453" s="317" t="s">
        <v>722</v>
      </c>
    </row>
    <row r="2454" spans="1:4" x14ac:dyDescent="0.3">
      <c r="A2454" s="317" t="s">
        <v>1135</v>
      </c>
      <c r="B2454" s="375" t="s">
        <v>1136</v>
      </c>
      <c r="C2454" s="317" t="s">
        <v>663</v>
      </c>
      <c r="D2454" s="317" t="s">
        <v>664</v>
      </c>
    </row>
    <row r="2455" spans="1:4" x14ac:dyDescent="0.3">
      <c r="A2455" s="317" t="s">
        <v>1135</v>
      </c>
      <c r="B2455" s="375" t="s">
        <v>1136</v>
      </c>
      <c r="C2455" s="317" t="s">
        <v>665</v>
      </c>
      <c r="D2455" s="317" t="s">
        <v>666</v>
      </c>
    </row>
    <row r="2456" spans="1:4" x14ac:dyDescent="0.3">
      <c r="A2456" s="317" t="s">
        <v>1137</v>
      </c>
      <c r="B2456" s="375" t="s">
        <v>1138</v>
      </c>
      <c r="C2456" s="317" t="s">
        <v>644</v>
      </c>
      <c r="D2456" s="317" t="s">
        <v>645</v>
      </c>
    </row>
    <row r="2457" spans="1:4" x14ac:dyDescent="0.3">
      <c r="A2457" s="317" t="s">
        <v>1137</v>
      </c>
      <c r="B2457" s="375" t="s">
        <v>1138</v>
      </c>
      <c r="C2457" s="317" t="s">
        <v>675</v>
      </c>
      <c r="D2457" s="317" t="s">
        <v>676</v>
      </c>
    </row>
    <row r="2458" spans="1:4" x14ac:dyDescent="0.3">
      <c r="A2458" s="317" t="s">
        <v>1137</v>
      </c>
      <c r="B2458" s="375" t="s">
        <v>1138</v>
      </c>
      <c r="C2458" s="317" t="s">
        <v>656</v>
      </c>
      <c r="D2458" s="317" t="s">
        <v>657</v>
      </c>
    </row>
    <row r="2459" spans="1:4" x14ac:dyDescent="0.3">
      <c r="A2459" s="317" t="s">
        <v>1137</v>
      </c>
      <c r="B2459" s="375" t="s">
        <v>1138</v>
      </c>
      <c r="C2459" s="317" t="s">
        <v>709</v>
      </c>
      <c r="D2459" s="317" t="s">
        <v>710</v>
      </c>
    </row>
    <row r="2460" spans="1:4" x14ac:dyDescent="0.3">
      <c r="A2460" s="317" t="s">
        <v>1137</v>
      </c>
      <c r="B2460" s="375" t="s">
        <v>1138</v>
      </c>
      <c r="C2460" s="317" t="s">
        <v>683</v>
      </c>
      <c r="D2460" s="317" t="s">
        <v>684</v>
      </c>
    </row>
    <row r="2461" spans="1:4" x14ac:dyDescent="0.3">
      <c r="A2461" s="317" t="s">
        <v>1137</v>
      </c>
      <c r="B2461" s="375" t="s">
        <v>1138</v>
      </c>
      <c r="C2461" s="317" t="s">
        <v>721</v>
      </c>
      <c r="D2461" s="317" t="s">
        <v>722</v>
      </c>
    </row>
    <row r="2462" spans="1:4" x14ac:dyDescent="0.3">
      <c r="A2462" s="317" t="s">
        <v>1137</v>
      </c>
      <c r="B2462" s="375" t="s">
        <v>1138</v>
      </c>
      <c r="C2462" s="317" t="s">
        <v>662</v>
      </c>
      <c r="D2462" s="317" t="s">
        <v>397</v>
      </c>
    </row>
    <row r="2463" spans="1:4" x14ac:dyDescent="0.3">
      <c r="A2463" s="317" t="s">
        <v>1137</v>
      </c>
      <c r="B2463" s="375" t="s">
        <v>1138</v>
      </c>
      <c r="C2463" s="317" t="s">
        <v>663</v>
      </c>
      <c r="D2463" s="317" t="s">
        <v>664</v>
      </c>
    </row>
    <row r="2464" spans="1:4" x14ac:dyDescent="0.3">
      <c r="A2464" s="317" t="s">
        <v>1137</v>
      </c>
      <c r="B2464" s="375" t="s">
        <v>1138</v>
      </c>
      <c r="C2464" s="317" t="s">
        <v>665</v>
      </c>
      <c r="D2464" s="317" t="s">
        <v>666</v>
      </c>
    </row>
    <row r="2465" spans="1:4" x14ac:dyDescent="0.3">
      <c r="A2465" s="317" t="s">
        <v>1139</v>
      </c>
      <c r="B2465" s="375" t="s">
        <v>1140</v>
      </c>
      <c r="C2465" s="317" t="s">
        <v>691</v>
      </c>
      <c r="D2465" s="317" t="s">
        <v>692</v>
      </c>
    </row>
    <row r="2466" spans="1:4" x14ac:dyDescent="0.3">
      <c r="A2466" s="317" t="s">
        <v>1139</v>
      </c>
      <c r="B2466" s="375" t="s">
        <v>1140</v>
      </c>
      <c r="C2466" s="317" t="s">
        <v>695</v>
      </c>
      <c r="D2466" s="317" t="s">
        <v>696</v>
      </c>
    </row>
    <row r="2467" spans="1:4" x14ac:dyDescent="0.3">
      <c r="A2467" s="317" t="s">
        <v>1139</v>
      </c>
      <c r="B2467" s="375" t="s">
        <v>1140</v>
      </c>
      <c r="C2467" s="317" t="s">
        <v>648</v>
      </c>
      <c r="D2467" s="317" t="s">
        <v>649</v>
      </c>
    </row>
    <row r="2468" spans="1:4" x14ac:dyDescent="0.3">
      <c r="A2468" s="317" t="s">
        <v>1139</v>
      </c>
      <c r="B2468" s="375" t="s">
        <v>1140</v>
      </c>
      <c r="C2468" s="317" t="s">
        <v>697</v>
      </c>
      <c r="D2468" s="317" t="s">
        <v>698</v>
      </c>
    </row>
    <row r="2469" spans="1:4" x14ac:dyDescent="0.3">
      <c r="A2469" s="317" t="s">
        <v>1139</v>
      </c>
      <c r="B2469" s="375" t="s">
        <v>1140</v>
      </c>
      <c r="C2469" s="317" t="s">
        <v>650</v>
      </c>
      <c r="D2469" s="317" t="s">
        <v>651</v>
      </c>
    </row>
    <row r="2470" spans="1:4" x14ac:dyDescent="0.3">
      <c r="A2470" s="317" t="s">
        <v>1139</v>
      </c>
      <c r="B2470" s="375" t="s">
        <v>1140</v>
      </c>
      <c r="C2470" s="317" t="s">
        <v>729</v>
      </c>
      <c r="D2470" s="317" t="s">
        <v>730</v>
      </c>
    </row>
    <row r="2471" spans="1:4" x14ac:dyDescent="0.3">
      <c r="A2471" s="317" t="s">
        <v>1139</v>
      </c>
      <c r="B2471" s="375" t="s">
        <v>1140</v>
      </c>
      <c r="C2471" s="317" t="s">
        <v>675</v>
      </c>
      <c r="D2471" s="317" t="s">
        <v>676</v>
      </c>
    </row>
    <row r="2472" spans="1:4" x14ac:dyDescent="0.3">
      <c r="A2472" s="317" t="s">
        <v>1139</v>
      </c>
      <c r="B2472" s="375" t="s">
        <v>1140</v>
      </c>
      <c r="C2472" s="317" t="s">
        <v>660</v>
      </c>
      <c r="D2472" s="317" t="s">
        <v>661</v>
      </c>
    </row>
    <row r="2473" spans="1:4" x14ac:dyDescent="0.3">
      <c r="A2473" s="317" t="s">
        <v>1139</v>
      </c>
      <c r="B2473" s="375" t="s">
        <v>1140</v>
      </c>
      <c r="C2473" s="317" t="s">
        <v>683</v>
      </c>
      <c r="D2473" s="317" t="s">
        <v>684</v>
      </c>
    </row>
    <row r="2474" spans="1:4" x14ac:dyDescent="0.3">
      <c r="A2474" s="317" t="s">
        <v>1139</v>
      </c>
      <c r="B2474" s="375" t="s">
        <v>1140</v>
      </c>
      <c r="C2474" s="317" t="s">
        <v>721</v>
      </c>
      <c r="D2474" s="317" t="s">
        <v>722</v>
      </c>
    </row>
    <row r="2475" spans="1:4" x14ac:dyDescent="0.3">
      <c r="A2475" s="317" t="s">
        <v>1139</v>
      </c>
      <c r="B2475" s="375" t="s">
        <v>1140</v>
      </c>
      <c r="C2475" s="317" t="s">
        <v>662</v>
      </c>
      <c r="D2475" s="317" t="s">
        <v>397</v>
      </c>
    </row>
    <row r="2476" spans="1:4" x14ac:dyDescent="0.3">
      <c r="A2476" s="317" t="s">
        <v>1139</v>
      </c>
      <c r="B2476" s="375" t="s">
        <v>1140</v>
      </c>
      <c r="C2476" s="317" t="s">
        <v>663</v>
      </c>
      <c r="D2476" s="317" t="s">
        <v>664</v>
      </c>
    </row>
    <row r="2477" spans="1:4" x14ac:dyDescent="0.3">
      <c r="A2477" s="317" t="s">
        <v>1139</v>
      </c>
      <c r="B2477" s="375" t="s">
        <v>1140</v>
      </c>
      <c r="C2477" s="317" t="s">
        <v>665</v>
      </c>
      <c r="D2477" s="317" t="s">
        <v>666</v>
      </c>
    </row>
    <row r="2478" spans="1:4" x14ac:dyDescent="0.3">
      <c r="A2478" s="317" t="s">
        <v>1141</v>
      </c>
      <c r="B2478" s="374" t="s">
        <v>1142</v>
      </c>
      <c r="C2478" s="317" t="s">
        <v>644</v>
      </c>
      <c r="D2478" s="317" t="s">
        <v>645</v>
      </c>
    </row>
    <row r="2479" spans="1:4" x14ac:dyDescent="0.3">
      <c r="A2479" s="317" t="s">
        <v>1141</v>
      </c>
      <c r="B2479" s="374" t="s">
        <v>1142</v>
      </c>
      <c r="C2479" s="317" t="s">
        <v>648</v>
      </c>
      <c r="D2479" s="317" t="s">
        <v>649</v>
      </c>
    </row>
    <row r="2480" spans="1:4" x14ac:dyDescent="0.3">
      <c r="A2480" s="317" t="s">
        <v>1141</v>
      </c>
      <c r="B2480" s="374" t="s">
        <v>1142</v>
      </c>
      <c r="C2480" s="317" t="s">
        <v>671</v>
      </c>
      <c r="D2480" s="317" t="s">
        <v>672</v>
      </c>
    </row>
    <row r="2481" spans="1:4" x14ac:dyDescent="0.3">
      <c r="A2481" s="317" t="s">
        <v>1141</v>
      </c>
      <c r="B2481" s="374" t="s">
        <v>1142</v>
      </c>
      <c r="C2481" s="317" t="s">
        <v>650</v>
      </c>
      <c r="D2481" s="317" t="s">
        <v>651</v>
      </c>
    </row>
    <row r="2482" spans="1:4" x14ac:dyDescent="0.3">
      <c r="A2482" s="317" t="s">
        <v>1141</v>
      </c>
      <c r="B2482" s="374" t="s">
        <v>1142</v>
      </c>
      <c r="C2482" s="317" t="s">
        <v>729</v>
      </c>
      <c r="D2482" s="317" t="s">
        <v>730</v>
      </c>
    </row>
    <row r="2483" spans="1:4" x14ac:dyDescent="0.3">
      <c r="A2483" s="317" t="s">
        <v>1141</v>
      </c>
      <c r="B2483" s="374" t="s">
        <v>1142</v>
      </c>
      <c r="C2483" s="317" t="s">
        <v>675</v>
      </c>
      <c r="D2483" s="317" t="s">
        <v>676</v>
      </c>
    </row>
    <row r="2484" spans="1:4" x14ac:dyDescent="0.3">
      <c r="A2484" s="317" t="s">
        <v>1141</v>
      </c>
      <c r="B2484" s="374" t="s">
        <v>1142</v>
      </c>
      <c r="C2484" s="317" t="s">
        <v>654</v>
      </c>
      <c r="D2484" s="317" t="s">
        <v>655</v>
      </c>
    </row>
    <row r="2485" spans="1:4" x14ac:dyDescent="0.3">
      <c r="A2485" s="317" t="s">
        <v>1141</v>
      </c>
      <c r="B2485" s="374" t="s">
        <v>1142</v>
      </c>
      <c r="C2485" s="317" t="s">
        <v>656</v>
      </c>
      <c r="D2485" s="317" t="s">
        <v>657</v>
      </c>
    </row>
    <row r="2486" spans="1:4" x14ac:dyDescent="0.3">
      <c r="A2486" s="317" t="s">
        <v>1141</v>
      </c>
      <c r="B2486" s="374" t="s">
        <v>1142</v>
      </c>
      <c r="C2486" s="317" t="s">
        <v>660</v>
      </c>
      <c r="D2486" s="317" t="s">
        <v>661</v>
      </c>
    </row>
    <row r="2487" spans="1:4" x14ac:dyDescent="0.3">
      <c r="A2487" s="317" t="s">
        <v>1141</v>
      </c>
      <c r="B2487" s="374" t="s">
        <v>1142</v>
      </c>
      <c r="C2487" s="317" t="s">
        <v>683</v>
      </c>
      <c r="D2487" s="317" t="s">
        <v>684</v>
      </c>
    </row>
    <row r="2488" spans="1:4" x14ac:dyDescent="0.3">
      <c r="A2488" s="317" t="s">
        <v>1141</v>
      </c>
      <c r="B2488" s="374" t="s">
        <v>1142</v>
      </c>
      <c r="C2488" s="317" t="s">
        <v>715</v>
      </c>
      <c r="D2488" s="317" t="s">
        <v>716</v>
      </c>
    </row>
    <row r="2489" spans="1:4" x14ac:dyDescent="0.3">
      <c r="A2489" s="317" t="s">
        <v>1141</v>
      </c>
      <c r="B2489" s="374" t="s">
        <v>1142</v>
      </c>
      <c r="C2489" s="317" t="s">
        <v>721</v>
      </c>
      <c r="D2489" s="317" t="s">
        <v>722</v>
      </c>
    </row>
    <row r="2490" spans="1:4" x14ac:dyDescent="0.3">
      <c r="A2490" s="317" t="s">
        <v>1141</v>
      </c>
      <c r="B2490" s="374" t="s">
        <v>1142</v>
      </c>
      <c r="C2490" s="317" t="s">
        <v>662</v>
      </c>
      <c r="D2490" s="317" t="s">
        <v>397</v>
      </c>
    </row>
    <row r="2491" spans="1:4" x14ac:dyDescent="0.3">
      <c r="A2491" s="317" t="s">
        <v>1141</v>
      </c>
      <c r="B2491" s="374" t="s">
        <v>1142</v>
      </c>
      <c r="C2491" s="317" t="s">
        <v>663</v>
      </c>
      <c r="D2491" s="317" t="s">
        <v>664</v>
      </c>
    </row>
    <row r="2492" spans="1:4" x14ac:dyDescent="0.3">
      <c r="A2492" s="317" t="s">
        <v>1141</v>
      </c>
      <c r="B2492" s="374" t="s">
        <v>1142</v>
      </c>
      <c r="C2492" s="317" t="s">
        <v>665</v>
      </c>
      <c r="D2492" s="317" t="s">
        <v>666</v>
      </c>
    </row>
    <row r="2493" spans="1:4" x14ac:dyDescent="0.3">
      <c r="A2493" s="317" t="s">
        <v>1143</v>
      </c>
      <c r="B2493" s="375" t="s">
        <v>1144</v>
      </c>
      <c r="C2493" s="317" t="s">
        <v>644</v>
      </c>
      <c r="D2493" s="317" t="s">
        <v>645</v>
      </c>
    </row>
    <row r="2494" spans="1:4" x14ac:dyDescent="0.3">
      <c r="A2494" s="317" t="s">
        <v>1143</v>
      </c>
      <c r="B2494" s="375" t="s">
        <v>1144</v>
      </c>
      <c r="C2494" s="317" t="s">
        <v>671</v>
      </c>
      <c r="D2494" s="317" t="s">
        <v>672</v>
      </c>
    </row>
    <row r="2495" spans="1:4" x14ac:dyDescent="0.3">
      <c r="A2495" s="317" t="s">
        <v>1143</v>
      </c>
      <c r="B2495" s="375" t="s">
        <v>1144</v>
      </c>
      <c r="C2495" s="317" t="s">
        <v>675</v>
      </c>
      <c r="D2495" s="317" t="s">
        <v>676</v>
      </c>
    </row>
    <row r="2496" spans="1:4" x14ac:dyDescent="0.3">
      <c r="A2496" s="317" t="s">
        <v>1143</v>
      </c>
      <c r="B2496" s="375" t="s">
        <v>1144</v>
      </c>
      <c r="C2496" s="317" t="s">
        <v>709</v>
      </c>
      <c r="D2496" s="317" t="s">
        <v>710</v>
      </c>
    </row>
    <row r="2497" spans="1:4" x14ac:dyDescent="0.3">
      <c r="A2497" s="317" t="s">
        <v>1143</v>
      </c>
      <c r="B2497" s="375" t="s">
        <v>1144</v>
      </c>
      <c r="C2497" s="317" t="s">
        <v>683</v>
      </c>
      <c r="D2497" s="317" t="s">
        <v>684</v>
      </c>
    </row>
    <row r="2498" spans="1:4" x14ac:dyDescent="0.3">
      <c r="A2498" s="317" t="s">
        <v>1143</v>
      </c>
      <c r="B2498" s="375" t="s">
        <v>1144</v>
      </c>
      <c r="C2498" s="317" t="s">
        <v>721</v>
      </c>
      <c r="D2498" s="317" t="s">
        <v>722</v>
      </c>
    </row>
    <row r="2499" spans="1:4" x14ac:dyDescent="0.3">
      <c r="A2499" s="317" t="s">
        <v>1143</v>
      </c>
      <c r="B2499" s="375" t="s">
        <v>1144</v>
      </c>
      <c r="C2499" s="317" t="s">
        <v>662</v>
      </c>
      <c r="D2499" s="317" t="s">
        <v>397</v>
      </c>
    </row>
    <row r="2500" spans="1:4" x14ac:dyDescent="0.3">
      <c r="A2500" s="317" t="s">
        <v>1143</v>
      </c>
      <c r="B2500" s="374" t="s">
        <v>1144</v>
      </c>
      <c r="C2500" s="317" t="s">
        <v>663</v>
      </c>
      <c r="D2500" s="317" t="s">
        <v>664</v>
      </c>
    </row>
    <row r="2501" spans="1:4" x14ac:dyDescent="0.3">
      <c r="A2501" s="317" t="s">
        <v>1143</v>
      </c>
      <c r="B2501" s="374" t="s">
        <v>1144</v>
      </c>
      <c r="C2501" s="317" t="s">
        <v>665</v>
      </c>
      <c r="D2501" s="317" t="s">
        <v>666</v>
      </c>
    </row>
    <row r="2502" spans="1:4" x14ac:dyDescent="0.3">
      <c r="A2502" s="317" t="s">
        <v>1145</v>
      </c>
      <c r="B2502" s="374" t="s">
        <v>1146</v>
      </c>
      <c r="C2502" s="317" t="s">
        <v>644</v>
      </c>
      <c r="D2502" s="317" t="s">
        <v>645</v>
      </c>
    </row>
    <row r="2503" spans="1:4" x14ac:dyDescent="0.3">
      <c r="A2503" s="317" t="s">
        <v>1145</v>
      </c>
      <c r="B2503" s="374" t="s">
        <v>1146</v>
      </c>
      <c r="C2503" s="317" t="s">
        <v>675</v>
      </c>
      <c r="D2503" s="317" t="s">
        <v>676</v>
      </c>
    </row>
    <row r="2504" spans="1:4" x14ac:dyDescent="0.3">
      <c r="A2504" s="317" t="s">
        <v>1145</v>
      </c>
      <c r="B2504" s="374" t="s">
        <v>1146</v>
      </c>
      <c r="C2504" s="317" t="s">
        <v>677</v>
      </c>
      <c r="D2504" s="317" t="s">
        <v>678</v>
      </c>
    </row>
    <row r="2505" spans="1:4" x14ac:dyDescent="0.3">
      <c r="A2505" s="317" t="s">
        <v>1145</v>
      </c>
      <c r="B2505" s="374" t="s">
        <v>1146</v>
      </c>
      <c r="C2505" s="317" t="s">
        <v>658</v>
      </c>
      <c r="D2505" s="317" t="s">
        <v>659</v>
      </c>
    </row>
    <row r="2506" spans="1:4" x14ac:dyDescent="0.3">
      <c r="A2506" s="317" t="s">
        <v>1145</v>
      </c>
      <c r="B2506" s="374" t="s">
        <v>1146</v>
      </c>
      <c r="C2506" s="317" t="s">
        <v>679</v>
      </c>
      <c r="D2506" s="317" t="s">
        <v>680</v>
      </c>
    </row>
    <row r="2507" spans="1:4" x14ac:dyDescent="0.3">
      <c r="A2507" s="317" t="s">
        <v>1145</v>
      </c>
      <c r="B2507" s="375" t="s">
        <v>1146</v>
      </c>
      <c r="C2507" s="317" t="s">
        <v>709</v>
      </c>
      <c r="D2507" s="317" t="s">
        <v>710</v>
      </c>
    </row>
    <row r="2508" spans="1:4" x14ac:dyDescent="0.3">
      <c r="A2508" s="317" t="s">
        <v>1145</v>
      </c>
      <c r="B2508" s="375" t="s">
        <v>1146</v>
      </c>
      <c r="C2508" s="317" t="s">
        <v>683</v>
      </c>
      <c r="D2508" s="317" t="s">
        <v>684</v>
      </c>
    </row>
    <row r="2509" spans="1:4" x14ac:dyDescent="0.3">
      <c r="A2509" s="317" t="s">
        <v>1145</v>
      </c>
      <c r="B2509" s="375" t="s">
        <v>1146</v>
      </c>
      <c r="C2509" s="317" t="s">
        <v>721</v>
      </c>
      <c r="D2509" s="317" t="s">
        <v>722</v>
      </c>
    </row>
    <row r="2510" spans="1:4" x14ac:dyDescent="0.3">
      <c r="A2510" s="317" t="s">
        <v>1145</v>
      </c>
      <c r="B2510" s="375" t="s">
        <v>1146</v>
      </c>
      <c r="C2510" s="317" t="s">
        <v>663</v>
      </c>
      <c r="D2510" s="317" t="s">
        <v>664</v>
      </c>
    </row>
    <row r="2511" spans="1:4" x14ac:dyDescent="0.3">
      <c r="A2511" s="317" t="s">
        <v>1145</v>
      </c>
      <c r="B2511" s="375" t="s">
        <v>1146</v>
      </c>
      <c r="C2511" s="317" t="s">
        <v>665</v>
      </c>
      <c r="D2511" s="317" t="s">
        <v>666</v>
      </c>
    </row>
    <row r="2512" spans="1:4" x14ac:dyDescent="0.3">
      <c r="A2512" s="317" t="s">
        <v>1147</v>
      </c>
      <c r="B2512" s="375" t="s">
        <v>1148</v>
      </c>
      <c r="C2512" s="317" t="s">
        <v>669</v>
      </c>
      <c r="D2512" s="317" t="s">
        <v>670</v>
      </c>
    </row>
    <row r="2513" spans="1:4" x14ac:dyDescent="0.3">
      <c r="A2513" s="317" t="s">
        <v>1147</v>
      </c>
      <c r="B2513" s="375" t="s">
        <v>1148</v>
      </c>
      <c r="C2513" s="317" t="s">
        <v>689</v>
      </c>
      <c r="D2513" s="317" t="s">
        <v>690</v>
      </c>
    </row>
    <row r="2514" spans="1:4" x14ac:dyDescent="0.3">
      <c r="A2514" s="317" t="s">
        <v>1147</v>
      </c>
      <c r="B2514" s="375" t="s">
        <v>1148</v>
      </c>
      <c r="C2514" s="317" t="s">
        <v>644</v>
      </c>
      <c r="D2514" s="317" t="s">
        <v>645</v>
      </c>
    </row>
    <row r="2515" spans="1:4" x14ac:dyDescent="0.3">
      <c r="A2515" s="317" t="s">
        <v>1147</v>
      </c>
      <c r="B2515" s="375" t="s">
        <v>1148</v>
      </c>
      <c r="C2515" s="317" t="s">
        <v>691</v>
      </c>
      <c r="D2515" s="317" t="s">
        <v>692</v>
      </c>
    </row>
    <row r="2516" spans="1:4" x14ac:dyDescent="0.3">
      <c r="A2516" s="317" t="s">
        <v>1147</v>
      </c>
      <c r="B2516" s="375" t="s">
        <v>1148</v>
      </c>
      <c r="C2516" s="317" t="s">
        <v>648</v>
      </c>
      <c r="D2516" s="317" t="s">
        <v>649</v>
      </c>
    </row>
    <row r="2517" spans="1:4" x14ac:dyDescent="0.3">
      <c r="A2517" s="317" t="s">
        <v>1147</v>
      </c>
      <c r="B2517" s="375" t="s">
        <v>1148</v>
      </c>
      <c r="C2517" s="317" t="s">
        <v>701</v>
      </c>
      <c r="D2517" t="s">
        <v>702</v>
      </c>
    </row>
    <row r="2518" spans="1:4" x14ac:dyDescent="0.3">
      <c r="A2518" s="317" t="s">
        <v>1147</v>
      </c>
      <c r="B2518" s="375" t="s">
        <v>1148</v>
      </c>
      <c r="C2518" s="317" t="s">
        <v>671</v>
      </c>
      <c r="D2518" s="317" t="s">
        <v>672</v>
      </c>
    </row>
    <row r="2519" spans="1:4" x14ac:dyDescent="0.3">
      <c r="A2519" s="317" t="s">
        <v>1147</v>
      </c>
      <c r="B2519" s="375" t="s">
        <v>1148</v>
      </c>
      <c r="C2519" s="317" t="s">
        <v>673</v>
      </c>
      <c r="D2519" s="317" t="s">
        <v>674</v>
      </c>
    </row>
    <row r="2520" spans="1:4" x14ac:dyDescent="0.3">
      <c r="A2520" s="317" t="s">
        <v>1147</v>
      </c>
      <c r="B2520" s="375" t="s">
        <v>1148</v>
      </c>
      <c r="C2520" s="317" t="s">
        <v>650</v>
      </c>
      <c r="D2520" s="317" t="s">
        <v>651</v>
      </c>
    </row>
    <row r="2521" spans="1:4" x14ac:dyDescent="0.3">
      <c r="A2521" s="317" t="s">
        <v>1147</v>
      </c>
      <c r="B2521" s="375" t="s">
        <v>1148</v>
      </c>
      <c r="C2521" s="317" t="s">
        <v>675</v>
      </c>
      <c r="D2521" s="317" t="s">
        <v>676</v>
      </c>
    </row>
    <row r="2522" spans="1:4" x14ac:dyDescent="0.3">
      <c r="A2522" s="317" t="s">
        <v>1147</v>
      </c>
      <c r="B2522" s="375" t="s">
        <v>1148</v>
      </c>
      <c r="C2522" s="317" t="s">
        <v>663</v>
      </c>
      <c r="D2522" s="317" t="s">
        <v>664</v>
      </c>
    </row>
    <row r="2523" spans="1:4" x14ac:dyDescent="0.3">
      <c r="A2523" s="317" t="s">
        <v>1147</v>
      </c>
      <c r="B2523" s="375" t="s">
        <v>1148</v>
      </c>
      <c r="C2523" s="317" t="s">
        <v>665</v>
      </c>
      <c r="D2523" s="317" t="s">
        <v>666</v>
      </c>
    </row>
    <row r="2524" spans="1:4" x14ac:dyDescent="0.3">
      <c r="A2524" s="317" t="s">
        <v>1149</v>
      </c>
      <c r="B2524" s="374" t="s">
        <v>1150</v>
      </c>
      <c r="C2524" s="317" t="s">
        <v>650</v>
      </c>
      <c r="D2524" s="317" t="s">
        <v>651</v>
      </c>
    </row>
    <row r="2525" spans="1:4" x14ac:dyDescent="0.3">
      <c r="A2525" s="317" t="s">
        <v>1149</v>
      </c>
      <c r="B2525" s="374" t="s">
        <v>1150</v>
      </c>
      <c r="C2525" s="317" t="s">
        <v>654</v>
      </c>
      <c r="D2525" s="317" t="s">
        <v>655</v>
      </c>
    </row>
    <row r="2526" spans="1:4" x14ac:dyDescent="0.3">
      <c r="A2526" s="317" t="s">
        <v>1149</v>
      </c>
      <c r="B2526" s="374" t="s">
        <v>1150</v>
      </c>
      <c r="C2526" s="317" t="s">
        <v>663</v>
      </c>
      <c r="D2526" s="317" t="s">
        <v>664</v>
      </c>
    </row>
    <row r="2527" spans="1:4" x14ac:dyDescent="0.3">
      <c r="A2527" s="317" t="s">
        <v>1149</v>
      </c>
      <c r="B2527" s="374" t="s">
        <v>1150</v>
      </c>
      <c r="C2527" s="317" t="s">
        <v>665</v>
      </c>
      <c r="D2527" s="317" t="s">
        <v>666</v>
      </c>
    </row>
    <row r="2528" spans="1:4" x14ac:dyDescent="0.3">
      <c r="A2528" s="317" t="s">
        <v>1151</v>
      </c>
      <c r="B2528" s="374" t="s">
        <v>1152</v>
      </c>
      <c r="C2528" s="317" t="s">
        <v>650</v>
      </c>
      <c r="D2528" s="317" t="s">
        <v>651</v>
      </c>
    </row>
    <row r="2529" spans="1:4" x14ac:dyDescent="0.3">
      <c r="A2529" s="317" t="s">
        <v>1151</v>
      </c>
      <c r="B2529" s="374" t="s">
        <v>1152</v>
      </c>
      <c r="C2529" s="317" t="s">
        <v>654</v>
      </c>
      <c r="D2529" s="317" t="s">
        <v>655</v>
      </c>
    </row>
    <row r="2530" spans="1:4" x14ac:dyDescent="0.3">
      <c r="A2530" s="317" t="s">
        <v>1151</v>
      </c>
      <c r="B2530" s="374" t="s">
        <v>1152</v>
      </c>
      <c r="C2530" s="317" t="s">
        <v>660</v>
      </c>
      <c r="D2530" s="317" t="s">
        <v>661</v>
      </c>
    </row>
    <row r="2531" spans="1:4" x14ac:dyDescent="0.3">
      <c r="A2531" s="317" t="s">
        <v>1151</v>
      </c>
      <c r="B2531" s="374" t="s">
        <v>1152</v>
      </c>
      <c r="C2531" s="317" t="s">
        <v>662</v>
      </c>
      <c r="D2531" s="317" t="s">
        <v>397</v>
      </c>
    </row>
    <row r="2532" spans="1:4" x14ac:dyDescent="0.3">
      <c r="A2532" s="317" t="s">
        <v>1151</v>
      </c>
      <c r="B2532" s="374" t="s">
        <v>1152</v>
      </c>
      <c r="C2532" s="317" t="s">
        <v>663</v>
      </c>
      <c r="D2532" s="317" t="s">
        <v>664</v>
      </c>
    </row>
    <row r="2533" spans="1:4" x14ac:dyDescent="0.3">
      <c r="A2533" s="317" t="s">
        <v>1151</v>
      </c>
      <c r="B2533" s="374" t="s">
        <v>1152</v>
      </c>
      <c r="C2533" s="317" t="s">
        <v>665</v>
      </c>
      <c r="D2533" s="317" t="s">
        <v>666</v>
      </c>
    </row>
    <row r="2534" spans="1:4" x14ac:dyDescent="0.3">
      <c r="A2534" s="317" t="s">
        <v>1153</v>
      </c>
      <c r="B2534" s="374" t="s">
        <v>1154</v>
      </c>
      <c r="C2534" s="317" t="s">
        <v>675</v>
      </c>
      <c r="D2534" s="317" t="s">
        <v>676</v>
      </c>
    </row>
    <row r="2535" spans="1:4" x14ac:dyDescent="0.3">
      <c r="A2535" s="317" t="s">
        <v>1153</v>
      </c>
      <c r="B2535" s="374" t="s">
        <v>1154</v>
      </c>
      <c r="C2535" s="317" t="s">
        <v>654</v>
      </c>
      <c r="D2535" s="317" t="s">
        <v>655</v>
      </c>
    </row>
    <row r="2536" spans="1:4" x14ac:dyDescent="0.3">
      <c r="A2536" s="317" t="s">
        <v>1153</v>
      </c>
      <c r="B2536" s="374" t="s">
        <v>1154</v>
      </c>
      <c r="C2536" s="317" t="s">
        <v>681</v>
      </c>
      <c r="D2536" s="317" t="s">
        <v>682</v>
      </c>
    </row>
    <row r="2537" spans="1:4" x14ac:dyDescent="0.3">
      <c r="A2537" s="317" t="s">
        <v>1153</v>
      </c>
      <c r="B2537" s="374" t="s">
        <v>1154</v>
      </c>
      <c r="C2537" s="317" t="s">
        <v>683</v>
      </c>
      <c r="D2537" s="317" t="s">
        <v>684</v>
      </c>
    </row>
    <row r="2538" spans="1:4" x14ac:dyDescent="0.3">
      <c r="A2538" s="317" t="s">
        <v>1153</v>
      </c>
      <c r="B2538" s="375" t="s">
        <v>1154</v>
      </c>
      <c r="C2538" s="317" t="s">
        <v>778</v>
      </c>
      <c r="D2538" t="s">
        <v>779</v>
      </c>
    </row>
    <row r="2539" spans="1:4" x14ac:dyDescent="0.3">
      <c r="A2539" s="317" t="s">
        <v>1153</v>
      </c>
      <c r="B2539" s="375" t="s">
        <v>1154</v>
      </c>
      <c r="C2539" s="317" t="s">
        <v>721</v>
      </c>
      <c r="D2539" s="317" t="s">
        <v>722</v>
      </c>
    </row>
    <row r="2540" spans="1:4" x14ac:dyDescent="0.3">
      <c r="A2540" s="317" t="s">
        <v>1153</v>
      </c>
      <c r="B2540" s="375" t="s">
        <v>1154</v>
      </c>
      <c r="C2540" s="317" t="s">
        <v>662</v>
      </c>
      <c r="D2540" s="317" t="s">
        <v>397</v>
      </c>
    </row>
    <row r="2541" spans="1:4" x14ac:dyDescent="0.3">
      <c r="A2541" s="317" t="s">
        <v>1153</v>
      </c>
      <c r="B2541" s="375" t="s">
        <v>1154</v>
      </c>
      <c r="C2541" s="317" t="s">
        <v>663</v>
      </c>
      <c r="D2541" s="317" t="s">
        <v>664</v>
      </c>
    </row>
    <row r="2542" spans="1:4" x14ac:dyDescent="0.3">
      <c r="A2542" s="317" t="s">
        <v>1153</v>
      </c>
      <c r="B2542" s="375" t="s">
        <v>1154</v>
      </c>
      <c r="C2542" s="317" t="s">
        <v>665</v>
      </c>
      <c r="D2542" s="317" t="s">
        <v>666</v>
      </c>
    </row>
    <row r="2543" spans="1:4" x14ac:dyDescent="0.3">
      <c r="A2543" s="317" t="s">
        <v>1155</v>
      </c>
      <c r="B2543" s="375" t="s">
        <v>1156</v>
      </c>
      <c r="C2543" s="317" t="s">
        <v>644</v>
      </c>
      <c r="D2543" s="317" t="s">
        <v>645</v>
      </c>
    </row>
    <row r="2544" spans="1:4" x14ac:dyDescent="0.3">
      <c r="A2544" s="317" t="s">
        <v>1155</v>
      </c>
      <c r="B2544" s="375" t="s">
        <v>1156</v>
      </c>
      <c r="C2544" s="317" t="s">
        <v>675</v>
      </c>
      <c r="D2544" s="317" t="s">
        <v>676</v>
      </c>
    </row>
    <row r="2545" spans="1:4" x14ac:dyDescent="0.3">
      <c r="A2545" s="317" t="s">
        <v>1155</v>
      </c>
      <c r="B2545" s="375" t="s">
        <v>1156</v>
      </c>
      <c r="C2545" s="317" t="s">
        <v>656</v>
      </c>
      <c r="D2545" s="317" t="s">
        <v>657</v>
      </c>
    </row>
    <row r="2546" spans="1:4" x14ac:dyDescent="0.3">
      <c r="A2546" s="317" t="s">
        <v>1155</v>
      </c>
      <c r="B2546" s="375" t="s">
        <v>1156</v>
      </c>
      <c r="C2546" s="317" t="s">
        <v>709</v>
      </c>
      <c r="D2546" s="317" t="s">
        <v>710</v>
      </c>
    </row>
    <row r="2547" spans="1:4" x14ac:dyDescent="0.3">
      <c r="A2547" s="317" t="s">
        <v>1155</v>
      </c>
      <c r="B2547" s="375" t="s">
        <v>1156</v>
      </c>
      <c r="C2547" s="317" t="s">
        <v>683</v>
      </c>
      <c r="D2547" s="317" t="s">
        <v>684</v>
      </c>
    </row>
    <row r="2548" spans="1:4" x14ac:dyDescent="0.3">
      <c r="A2548" s="317" t="s">
        <v>1155</v>
      </c>
      <c r="B2548" s="375" t="s">
        <v>1156</v>
      </c>
      <c r="C2548" s="317" t="s">
        <v>721</v>
      </c>
      <c r="D2548" s="317" t="s">
        <v>722</v>
      </c>
    </row>
    <row r="2549" spans="1:4" x14ac:dyDescent="0.3">
      <c r="A2549" s="317" t="s">
        <v>1155</v>
      </c>
      <c r="B2549" s="375" t="s">
        <v>1156</v>
      </c>
      <c r="C2549" s="317" t="s">
        <v>662</v>
      </c>
      <c r="D2549" s="317" t="s">
        <v>397</v>
      </c>
    </row>
    <row r="2550" spans="1:4" x14ac:dyDescent="0.3">
      <c r="A2550" s="317" t="s">
        <v>1155</v>
      </c>
      <c r="B2550" s="375" t="s">
        <v>1156</v>
      </c>
      <c r="C2550" s="317" t="s">
        <v>663</v>
      </c>
      <c r="D2550" s="317" t="s">
        <v>664</v>
      </c>
    </row>
    <row r="2551" spans="1:4" x14ac:dyDescent="0.3">
      <c r="A2551" s="317" t="s">
        <v>1155</v>
      </c>
      <c r="B2551" s="375" t="s">
        <v>1156</v>
      </c>
      <c r="C2551" s="317" t="s">
        <v>665</v>
      </c>
      <c r="D2551" s="317" t="s">
        <v>666</v>
      </c>
    </row>
    <row r="2552" spans="1:4" x14ac:dyDescent="0.3">
      <c r="A2552" s="317" t="s">
        <v>1157</v>
      </c>
      <c r="B2552" s="375" t="s">
        <v>1158</v>
      </c>
      <c r="C2552" s="317" t="s">
        <v>695</v>
      </c>
      <c r="D2552" s="317" t="s">
        <v>696</v>
      </c>
    </row>
    <row r="2553" spans="1:4" x14ac:dyDescent="0.3">
      <c r="A2553" s="317" t="s">
        <v>1157</v>
      </c>
      <c r="B2553" s="375" t="s">
        <v>1158</v>
      </c>
      <c r="C2553" s="317" t="s">
        <v>648</v>
      </c>
      <c r="D2553" s="317" t="s">
        <v>649</v>
      </c>
    </row>
    <row r="2554" spans="1:4" x14ac:dyDescent="0.3">
      <c r="A2554" s="317" t="s">
        <v>1157</v>
      </c>
      <c r="B2554" s="375" t="s">
        <v>1158</v>
      </c>
      <c r="C2554" s="317" t="s">
        <v>697</v>
      </c>
      <c r="D2554" s="317" t="s">
        <v>698</v>
      </c>
    </row>
    <row r="2555" spans="1:4" x14ac:dyDescent="0.3">
      <c r="A2555" s="317" t="s">
        <v>1157</v>
      </c>
      <c r="B2555" s="375" t="s">
        <v>1158</v>
      </c>
      <c r="C2555" s="317" t="s">
        <v>673</v>
      </c>
      <c r="D2555" s="317" t="s">
        <v>674</v>
      </c>
    </row>
    <row r="2556" spans="1:4" x14ac:dyDescent="0.3">
      <c r="A2556" s="317" t="s">
        <v>1157</v>
      </c>
      <c r="B2556" s="375" t="s">
        <v>1158</v>
      </c>
      <c r="C2556" s="317" t="s">
        <v>650</v>
      </c>
      <c r="D2556" s="317" t="s">
        <v>651</v>
      </c>
    </row>
    <row r="2557" spans="1:4" x14ac:dyDescent="0.3">
      <c r="A2557" s="317" t="s">
        <v>1157</v>
      </c>
      <c r="B2557" s="375" t="s">
        <v>1158</v>
      </c>
      <c r="C2557" s="317" t="s">
        <v>707</v>
      </c>
      <c r="D2557" s="317" t="s">
        <v>708</v>
      </c>
    </row>
    <row r="2558" spans="1:4" x14ac:dyDescent="0.3">
      <c r="A2558" s="317" t="s">
        <v>1157</v>
      </c>
      <c r="B2558" s="375" t="s">
        <v>1158</v>
      </c>
      <c r="C2558" s="317" t="s">
        <v>709</v>
      </c>
      <c r="D2558" s="317" t="s">
        <v>710</v>
      </c>
    </row>
    <row r="2559" spans="1:4" x14ac:dyDescent="0.3">
      <c r="A2559" s="317" t="s">
        <v>1157</v>
      </c>
      <c r="B2559" s="375" t="s">
        <v>1158</v>
      </c>
      <c r="C2559" s="317" t="s">
        <v>663</v>
      </c>
      <c r="D2559" s="317" t="s">
        <v>664</v>
      </c>
    </row>
    <row r="2560" spans="1:4" x14ac:dyDescent="0.3">
      <c r="A2560" s="317" t="s">
        <v>1157</v>
      </c>
      <c r="B2560" s="375" t="s">
        <v>1158</v>
      </c>
      <c r="C2560" s="317" t="s">
        <v>665</v>
      </c>
      <c r="D2560" s="317" t="s">
        <v>666</v>
      </c>
    </row>
    <row r="2561" spans="1:4" x14ac:dyDescent="0.3">
      <c r="A2561" s="317" t="s">
        <v>1159</v>
      </c>
      <c r="B2561" s="375" t="s">
        <v>1160</v>
      </c>
      <c r="C2561" s="317" t="s">
        <v>669</v>
      </c>
      <c r="D2561" s="317" t="s">
        <v>670</v>
      </c>
    </row>
    <row r="2562" spans="1:4" x14ac:dyDescent="0.3">
      <c r="A2562" s="317" t="s">
        <v>1159</v>
      </c>
      <c r="B2562" s="375" t="s">
        <v>1160</v>
      </c>
      <c r="C2562" s="317" t="s">
        <v>689</v>
      </c>
      <c r="D2562" s="317" t="s">
        <v>690</v>
      </c>
    </row>
    <row r="2563" spans="1:4" x14ac:dyDescent="0.3">
      <c r="A2563" s="317" t="s">
        <v>1159</v>
      </c>
      <c r="B2563" s="375" t="s">
        <v>1160</v>
      </c>
      <c r="C2563" s="317" t="s">
        <v>644</v>
      </c>
      <c r="D2563" s="317" t="s">
        <v>645</v>
      </c>
    </row>
    <row r="2564" spans="1:4" x14ac:dyDescent="0.3">
      <c r="A2564" s="317" t="s">
        <v>1159</v>
      </c>
      <c r="B2564" s="375" t="s">
        <v>1160</v>
      </c>
      <c r="C2564" s="317" t="s">
        <v>695</v>
      </c>
      <c r="D2564" s="317" t="s">
        <v>696</v>
      </c>
    </row>
    <row r="2565" spans="1:4" x14ac:dyDescent="0.3">
      <c r="A2565" s="317" t="s">
        <v>1159</v>
      </c>
      <c r="B2565" s="375" t="s">
        <v>1160</v>
      </c>
      <c r="C2565" s="317" t="s">
        <v>648</v>
      </c>
      <c r="D2565" s="317" t="s">
        <v>649</v>
      </c>
    </row>
    <row r="2566" spans="1:4" x14ac:dyDescent="0.3">
      <c r="A2566" s="317" t="s">
        <v>1159</v>
      </c>
      <c r="B2566" s="374" t="s">
        <v>1160</v>
      </c>
      <c r="C2566" s="317" t="s">
        <v>697</v>
      </c>
      <c r="D2566" s="317" t="s">
        <v>698</v>
      </c>
    </row>
    <row r="2567" spans="1:4" x14ac:dyDescent="0.3">
      <c r="A2567" s="317" t="s">
        <v>1159</v>
      </c>
      <c r="B2567" s="374" t="s">
        <v>1160</v>
      </c>
      <c r="C2567" s="317" t="s">
        <v>673</v>
      </c>
      <c r="D2567" s="317" t="s">
        <v>674</v>
      </c>
    </row>
    <row r="2568" spans="1:4" x14ac:dyDescent="0.3">
      <c r="A2568" s="317" t="s">
        <v>1159</v>
      </c>
      <c r="B2568" s="374" t="s">
        <v>1160</v>
      </c>
      <c r="C2568" s="317" t="s">
        <v>650</v>
      </c>
      <c r="D2568" s="317" t="s">
        <v>651</v>
      </c>
    </row>
    <row r="2569" spans="1:4" x14ac:dyDescent="0.3">
      <c r="A2569" s="317" t="s">
        <v>1159</v>
      </c>
      <c r="B2569" s="374" t="s">
        <v>1160</v>
      </c>
      <c r="C2569" s="317" t="s">
        <v>729</v>
      </c>
      <c r="D2569" s="317" t="s">
        <v>730</v>
      </c>
    </row>
    <row r="2570" spans="1:4" x14ac:dyDescent="0.3">
      <c r="A2570" s="317" t="s">
        <v>1159</v>
      </c>
      <c r="B2570" s="374" t="s">
        <v>1160</v>
      </c>
      <c r="C2570" s="317" t="s">
        <v>705</v>
      </c>
      <c r="D2570" s="317" t="s">
        <v>706</v>
      </c>
    </row>
    <row r="2571" spans="1:4" x14ac:dyDescent="0.3">
      <c r="A2571" s="317" t="s">
        <v>1159</v>
      </c>
      <c r="B2571" s="374" t="s">
        <v>1160</v>
      </c>
      <c r="C2571" s="317" t="s">
        <v>652</v>
      </c>
      <c r="D2571" s="317" t="s">
        <v>653</v>
      </c>
    </row>
    <row r="2572" spans="1:4" x14ac:dyDescent="0.3">
      <c r="A2572" s="317" t="s">
        <v>1159</v>
      </c>
      <c r="B2572" s="374" t="s">
        <v>1160</v>
      </c>
      <c r="C2572" s="317" t="s">
        <v>675</v>
      </c>
      <c r="D2572" s="317" t="s">
        <v>676</v>
      </c>
    </row>
    <row r="2573" spans="1:4" x14ac:dyDescent="0.3">
      <c r="A2573" s="317" t="s">
        <v>1159</v>
      </c>
      <c r="B2573" s="374" t="s">
        <v>1160</v>
      </c>
      <c r="C2573" s="317" t="s">
        <v>707</v>
      </c>
      <c r="D2573" s="317" t="s">
        <v>708</v>
      </c>
    </row>
    <row r="2574" spans="1:4" x14ac:dyDescent="0.3">
      <c r="A2574" s="317" t="s">
        <v>1159</v>
      </c>
      <c r="B2574" s="374" t="s">
        <v>1160</v>
      </c>
      <c r="C2574" s="317" t="s">
        <v>654</v>
      </c>
      <c r="D2574" s="317" t="s">
        <v>655</v>
      </c>
    </row>
    <row r="2575" spans="1:4" x14ac:dyDescent="0.3">
      <c r="A2575" s="317" t="s">
        <v>1159</v>
      </c>
      <c r="B2575" s="374" t="s">
        <v>1160</v>
      </c>
      <c r="C2575" s="317" t="s">
        <v>656</v>
      </c>
      <c r="D2575" s="317" t="s">
        <v>657</v>
      </c>
    </row>
    <row r="2576" spans="1:4" x14ac:dyDescent="0.3">
      <c r="A2576" s="317" t="s">
        <v>1159</v>
      </c>
      <c r="B2576" s="374" t="s">
        <v>1160</v>
      </c>
      <c r="C2576" s="317" t="s">
        <v>677</v>
      </c>
      <c r="D2576" s="317" t="s">
        <v>678</v>
      </c>
    </row>
    <row r="2577" spans="1:4" x14ac:dyDescent="0.3">
      <c r="A2577" s="317" t="s">
        <v>1159</v>
      </c>
      <c r="B2577" s="374" t="s">
        <v>1160</v>
      </c>
      <c r="C2577" s="317" t="s">
        <v>658</v>
      </c>
      <c r="D2577" s="317" t="s">
        <v>659</v>
      </c>
    </row>
    <row r="2578" spans="1:4" x14ac:dyDescent="0.3">
      <c r="A2578" s="317" t="s">
        <v>1159</v>
      </c>
      <c r="B2578" s="374" t="s">
        <v>1160</v>
      </c>
      <c r="C2578" s="317" t="s">
        <v>679</v>
      </c>
      <c r="D2578" s="317" t="s">
        <v>680</v>
      </c>
    </row>
    <row r="2579" spans="1:4" x14ac:dyDescent="0.3">
      <c r="A2579" s="317" t="s">
        <v>1159</v>
      </c>
      <c r="B2579" s="374" t="s">
        <v>1160</v>
      </c>
      <c r="C2579" s="317" t="s">
        <v>660</v>
      </c>
      <c r="D2579" s="317" t="s">
        <v>661</v>
      </c>
    </row>
    <row r="2580" spans="1:4" x14ac:dyDescent="0.3">
      <c r="A2580" s="317" t="s">
        <v>1159</v>
      </c>
      <c r="B2580" s="374" t="s">
        <v>1160</v>
      </c>
      <c r="C2580" s="317" t="s">
        <v>683</v>
      </c>
      <c r="D2580" s="317" t="s">
        <v>684</v>
      </c>
    </row>
    <row r="2581" spans="1:4" x14ac:dyDescent="0.3">
      <c r="A2581" s="317" t="s">
        <v>1159</v>
      </c>
      <c r="B2581" s="374" t="s">
        <v>1160</v>
      </c>
      <c r="C2581" s="317" t="s">
        <v>715</v>
      </c>
      <c r="D2581" s="317" t="s">
        <v>716</v>
      </c>
    </row>
    <row r="2582" spans="1:4" x14ac:dyDescent="0.3">
      <c r="A2582" s="317" t="s">
        <v>1159</v>
      </c>
      <c r="B2582" s="374" t="s">
        <v>1160</v>
      </c>
      <c r="C2582" s="317" t="s">
        <v>717</v>
      </c>
      <c r="D2582" t="s">
        <v>718</v>
      </c>
    </row>
    <row r="2583" spans="1:4" x14ac:dyDescent="0.3">
      <c r="A2583" s="317" t="s">
        <v>1159</v>
      </c>
      <c r="B2583" s="374" t="s">
        <v>1160</v>
      </c>
      <c r="C2583" s="317" t="s">
        <v>721</v>
      </c>
      <c r="D2583" s="317" t="s">
        <v>722</v>
      </c>
    </row>
    <row r="2584" spans="1:4" x14ac:dyDescent="0.3">
      <c r="A2584" s="317" t="s">
        <v>1159</v>
      </c>
      <c r="B2584" s="374" t="s">
        <v>1160</v>
      </c>
      <c r="C2584" s="317" t="s">
        <v>662</v>
      </c>
      <c r="D2584" s="317" t="s">
        <v>397</v>
      </c>
    </row>
    <row r="2585" spans="1:4" x14ac:dyDescent="0.3">
      <c r="A2585" s="317" t="s">
        <v>1159</v>
      </c>
      <c r="B2585" s="375" t="s">
        <v>1160</v>
      </c>
      <c r="C2585" s="317" t="s">
        <v>663</v>
      </c>
      <c r="D2585" s="317" t="s">
        <v>664</v>
      </c>
    </row>
    <row r="2586" spans="1:4" x14ac:dyDescent="0.3">
      <c r="A2586" s="317" t="s">
        <v>1159</v>
      </c>
      <c r="B2586" s="375" t="s">
        <v>1160</v>
      </c>
      <c r="C2586" s="317" t="s">
        <v>665</v>
      </c>
      <c r="D2586" s="317" t="s">
        <v>666</v>
      </c>
    </row>
    <row r="2587" spans="1:4" x14ac:dyDescent="0.3">
      <c r="A2587" s="317" t="s">
        <v>1161</v>
      </c>
      <c r="B2587" s="375" t="s">
        <v>1162</v>
      </c>
      <c r="C2587" s="317" t="s">
        <v>705</v>
      </c>
      <c r="D2587" s="317" t="s">
        <v>706</v>
      </c>
    </row>
    <row r="2588" spans="1:4" x14ac:dyDescent="0.3">
      <c r="A2588" s="317" t="s">
        <v>1161</v>
      </c>
      <c r="B2588" s="375" t="s">
        <v>1162</v>
      </c>
      <c r="C2588" s="317" t="s">
        <v>709</v>
      </c>
      <c r="D2588" s="317" t="s">
        <v>710</v>
      </c>
    </row>
    <row r="2589" spans="1:4" x14ac:dyDescent="0.3">
      <c r="A2589" s="317" t="s">
        <v>1161</v>
      </c>
      <c r="B2589" s="375" t="s">
        <v>1162</v>
      </c>
      <c r="C2589" s="317" t="s">
        <v>721</v>
      </c>
      <c r="D2589" s="317" t="s">
        <v>722</v>
      </c>
    </row>
    <row r="2590" spans="1:4" x14ac:dyDescent="0.3">
      <c r="A2590" s="317" t="s">
        <v>1161</v>
      </c>
      <c r="B2590" s="375" t="s">
        <v>1162</v>
      </c>
      <c r="C2590" s="317" t="s">
        <v>663</v>
      </c>
      <c r="D2590" s="317" t="s">
        <v>664</v>
      </c>
    </row>
    <row r="2591" spans="1:4" x14ac:dyDescent="0.3">
      <c r="A2591" s="317" t="s">
        <v>1161</v>
      </c>
      <c r="B2591" s="375" t="s">
        <v>1162</v>
      </c>
      <c r="C2591" s="317" t="s">
        <v>665</v>
      </c>
      <c r="D2591" s="317" t="s">
        <v>666</v>
      </c>
    </row>
    <row r="2592" spans="1:4" x14ac:dyDescent="0.3">
      <c r="A2592" s="317" t="s">
        <v>1163</v>
      </c>
      <c r="B2592" s="375" t="s">
        <v>1164</v>
      </c>
      <c r="C2592" s="317" t="s">
        <v>650</v>
      </c>
      <c r="D2592" s="317" t="s">
        <v>651</v>
      </c>
    </row>
    <row r="2593" spans="1:4" x14ac:dyDescent="0.3">
      <c r="A2593" s="317" t="s">
        <v>1163</v>
      </c>
      <c r="B2593" s="375" t="s">
        <v>1164</v>
      </c>
      <c r="C2593" s="317" t="s">
        <v>660</v>
      </c>
      <c r="D2593" s="317" t="s">
        <v>661</v>
      </c>
    </row>
    <row r="2594" spans="1:4" x14ac:dyDescent="0.3">
      <c r="A2594" s="317" t="s">
        <v>1163</v>
      </c>
      <c r="B2594" s="375" t="s">
        <v>1164</v>
      </c>
      <c r="C2594" s="317" t="s">
        <v>663</v>
      </c>
      <c r="D2594" s="317" t="s">
        <v>664</v>
      </c>
    </row>
    <row r="2595" spans="1:4" x14ac:dyDescent="0.3">
      <c r="A2595" s="317" t="s">
        <v>1163</v>
      </c>
      <c r="B2595" s="375" t="s">
        <v>1164</v>
      </c>
      <c r="C2595" s="317" t="s">
        <v>665</v>
      </c>
      <c r="D2595" s="317" t="s">
        <v>666</v>
      </c>
    </row>
    <row r="2596" spans="1:4" x14ac:dyDescent="0.3">
      <c r="A2596" s="317" t="s">
        <v>1165</v>
      </c>
      <c r="B2596" s="375" t="s">
        <v>1166</v>
      </c>
      <c r="C2596" s="317" t="s">
        <v>644</v>
      </c>
      <c r="D2596" s="317" t="s">
        <v>645</v>
      </c>
    </row>
    <row r="2597" spans="1:4" x14ac:dyDescent="0.3">
      <c r="A2597" s="317" t="s">
        <v>1165</v>
      </c>
      <c r="B2597" s="375" t="s">
        <v>1166</v>
      </c>
      <c r="C2597" s="317" t="s">
        <v>675</v>
      </c>
      <c r="D2597" s="317" t="s">
        <v>676</v>
      </c>
    </row>
    <row r="2598" spans="1:4" x14ac:dyDescent="0.3">
      <c r="A2598" s="317" t="s">
        <v>1165</v>
      </c>
      <c r="B2598" s="375" t="s">
        <v>1166</v>
      </c>
      <c r="C2598" s="317" t="s">
        <v>656</v>
      </c>
      <c r="D2598" s="317" t="s">
        <v>657</v>
      </c>
    </row>
    <row r="2599" spans="1:4" x14ac:dyDescent="0.3">
      <c r="A2599" s="317" t="s">
        <v>1165</v>
      </c>
      <c r="B2599" s="375" t="s">
        <v>1166</v>
      </c>
      <c r="C2599" s="317" t="s">
        <v>709</v>
      </c>
      <c r="D2599" s="317" t="s">
        <v>710</v>
      </c>
    </row>
    <row r="2600" spans="1:4" x14ac:dyDescent="0.3">
      <c r="A2600" s="317" t="s">
        <v>1165</v>
      </c>
      <c r="B2600" s="375" t="s">
        <v>1166</v>
      </c>
      <c r="C2600" s="317" t="s">
        <v>683</v>
      </c>
      <c r="D2600" s="317" t="s">
        <v>684</v>
      </c>
    </row>
    <row r="2601" spans="1:4" x14ac:dyDescent="0.3">
      <c r="A2601" s="317" t="s">
        <v>1165</v>
      </c>
      <c r="B2601" s="375" t="s">
        <v>1166</v>
      </c>
      <c r="C2601" s="317" t="s">
        <v>721</v>
      </c>
      <c r="D2601" s="317" t="s">
        <v>722</v>
      </c>
    </row>
    <row r="2602" spans="1:4" x14ac:dyDescent="0.3">
      <c r="A2602" s="317" t="s">
        <v>1165</v>
      </c>
      <c r="B2602" s="375" t="s">
        <v>1166</v>
      </c>
      <c r="C2602" s="317" t="s">
        <v>662</v>
      </c>
      <c r="D2602" s="317" t="s">
        <v>397</v>
      </c>
    </row>
    <row r="2603" spans="1:4" x14ac:dyDescent="0.3">
      <c r="A2603" s="317" t="s">
        <v>1165</v>
      </c>
      <c r="B2603" s="375" t="s">
        <v>1166</v>
      </c>
      <c r="C2603" s="317" t="s">
        <v>663</v>
      </c>
      <c r="D2603" s="317" t="s">
        <v>664</v>
      </c>
    </row>
    <row r="2604" spans="1:4" x14ac:dyDescent="0.3">
      <c r="A2604" s="317" t="s">
        <v>1165</v>
      </c>
      <c r="B2604" s="375" t="s">
        <v>1166</v>
      </c>
      <c r="C2604" s="317" t="s">
        <v>665</v>
      </c>
      <c r="D2604" s="317" t="s">
        <v>666</v>
      </c>
    </row>
    <row r="2605" spans="1:4" x14ac:dyDescent="0.3">
      <c r="A2605" s="317" t="s">
        <v>1167</v>
      </c>
      <c r="B2605" s="375" t="s">
        <v>1168</v>
      </c>
      <c r="C2605" s="317" t="s">
        <v>648</v>
      </c>
      <c r="D2605" s="317" t="s">
        <v>649</v>
      </c>
    </row>
    <row r="2606" spans="1:4" x14ac:dyDescent="0.3">
      <c r="A2606" s="317" t="s">
        <v>1167</v>
      </c>
      <c r="B2606" s="375" t="s">
        <v>1168</v>
      </c>
      <c r="C2606" s="317" t="s">
        <v>652</v>
      </c>
      <c r="D2606" s="317" t="s">
        <v>653</v>
      </c>
    </row>
    <row r="2607" spans="1:4" x14ac:dyDescent="0.3">
      <c r="A2607" s="317" t="s">
        <v>1167</v>
      </c>
      <c r="B2607" s="375" t="s">
        <v>1168</v>
      </c>
      <c r="C2607" s="317" t="s">
        <v>660</v>
      </c>
      <c r="D2607" s="317" t="s">
        <v>661</v>
      </c>
    </row>
    <row r="2608" spans="1:4" x14ac:dyDescent="0.3">
      <c r="A2608" s="317" t="s">
        <v>1167</v>
      </c>
      <c r="B2608" s="375" t="s">
        <v>1168</v>
      </c>
      <c r="C2608" s="317" t="s">
        <v>663</v>
      </c>
      <c r="D2608" s="317" t="s">
        <v>664</v>
      </c>
    </row>
    <row r="2609" spans="1:4" x14ac:dyDescent="0.3">
      <c r="A2609" s="317" t="s">
        <v>1167</v>
      </c>
      <c r="B2609" s="375" t="s">
        <v>1168</v>
      </c>
      <c r="C2609" s="317" t="s">
        <v>665</v>
      </c>
      <c r="D2609" s="317" t="s">
        <v>666</v>
      </c>
    </row>
    <row r="2610" spans="1:4" x14ac:dyDescent="0.3">
      <c r="A2610" s="317" t="s">
        <v>1169</v>
      </c>
      <c r="B2610" s="375" t="s">
        <v>1170</v>
      </c>
      <c r="C2610" s="317" t="s">
        <v>669</v>
      </c>
      <c r="D2610" s="317" t="s">
        <v>670</v>
      </c>
    </row>
    <row r="2611" spans="1:4" x14ac:dyDescent="0.3">
      <c r="A2611" s="317" t="s">
        <v>1169</v>
      </c>
      <c r="B2611" s="375" t="s">
        <v>1170</v>
      </c>
      <c r="C2611" s="317" t="s">
        <v>646</v>
      </c>
      <c r="D2611" s="317" t="s">
        <v>647</v>
      </c>
    </row>
    <row r="2612" spans="1:4" x14ac:dyDescent="0.3">
      <c r="A2612" s="317" t="s">
        <v>1169</v>
      </c>
      <c r="B2612" s="375" t="s">
        <v>1170</v>
      </c>
      <c r="C2612" s="317" t="s">
        <v>695</v>
      </c>
      <c r="D2612" s="317" t="s">
        <v>696</v>
      </c>
    </row>
    <row r="2613" spans="1:4" x14ac:dyDescent="0.3">
      <c r="A2613" s="317" t="s">
        <v>1169</v>
      </c>
      <c r="B2613" s="375" t="s">
        <v>1170</v>
      </c>
      <c r="C2613" s="317" t="s">
        <v>794</v>
      </c>
      <c r="D2613" t="s">
        <v>795</v>
      </c>
    </row>
    <row r="2614" spans="1:4" x14ac:dyDescent="0.3">
      <c r="A2614" s="317" t="s">
        <v>1169</v>
      </c>
      <c r="B2614" s="375" t="s">
        <v>1170</v>
      </c>
      <c r="C2614" s="317" t="s">
        <v>774</v>
      </c>
      <c r="D2614" t="s">
        <v>775</v>
      </c>
    </row>
    <row r="2615" spans="1:4" x14ac:dyDescent="0.3">
      <c r="A2615" s="317" t="s">
        <v>1169</v>
      </c>
      <c r="B2615" s="375" t="s">
        <v>1170</v>
      </c>
      <c r="C2615" s="317" t="s">
        <v>701</v>
      </c>
      <c r="D2615" t="s">
        <v>702</v>
      </c>
    </row>
    <row r="2616" spans="1:4" x14ac:dyDescent="0.3">
      <c r="A2616" s="317" t="s">
        <v>1169</v>
      </c>
      <c r="B2616" s="375" t="s">
        <v>1170</v>
      </c>
      <c r="C2616" s="317" t="s">
        <v>671</v>
      </c>
      <c r="D2616" s="317" t="s">
        <v>672</v>
      </c>
    </row>
    <row r="2617" spans="1:4" x14ac:dyDescent="0.3">
      <c r="A2617" s="317" t="s">
        <v>1169</v>
      </c>
      <c r="B2617" s="375" t="s">
        <v>1170</v>
      </c>
      <c r="C2617" s="317" t="s">
        <v>891</v>
      </c>
      <c r="D2617" t="s">
        <v>892</v>
      </c>
    </row>
    <row r="2618" spans="1:4" x14ac:dyDescent="0.3">
      <c r="A2618" s="317" t="s">
        <v>1169</v>
      </c>
      <c r="B2618" s="375" t="s">
        <v>1170</v>
      </c>
      <c r="C2618" s="317" t="s">
        <v>675</v>
      </c>
      <c r="D2618" s="317" t="s">
        <v>676</v>
      </c>
    </row>
    <row r="2619" spans="1:4" x14ac:dyDescent="0.3">
      <c r="A2619" s="317" t="s">
        <v>1169</v>
      </c>
      <c r="B2619" s="375" t="s">
        <v>1170</v>
      </c>
      <c r="C2619" s="317" t="s">
        <v>654</v>
      </c>
      <c r="D2619" s="317" t="s">
        <v>655</v>
      </c>
    </row>
    <row r="2620" spans="1:4" x14ac:dyDescent="0.3">
      <c r="A2620" s="317" t="s">
        <v>1169</v>
      </c>
      <c r="B2620" s="375" t="s">
        <v>1170</v>
      </c>
      <c r="C2620" s="317" t="s">
        <v>656</v>
      </c>
      <c r="D2620" s="317" t="s">
        <v>657</v>
      </c>
    </row>
    <row r="2621" spans="1:4" x14ac:dyDescent="0.3">
      <c r="A2621" s="317" t="s">
        <v>1169</v>
      </c>
      <c r="B2621" s="375" t="s">
        <v>1170</v>
      </c>
      <c r="C2621" s="317" t="s">
        <v>677</v>
      </c>
      <c r="D2621" s="317" t="s">
        <v>678</v>
      </c>
    </row>
    <row r="2622" spans="1:4" x14ac:dyDescent="0.3">
      <c r="A2622" s="317" t="s">
        <v>1169</v>
      </c>
      <c r="B2622" s="375" t="s">
        <v>1170</v>
      </c>
      <c r="C2622" s="317" t="s">
        <v>658</v>
      </c>
      <c r="D2622" s="317" t="s">
        <v>659</v>
      </c>
    </row>
    <row r="2623" spans="1:4" x14ac:dyDescent="0.3">
      <c r="A2623" s="317" t="s">
        <v>1169</v>
      </c>
      <c r="B2623" s="375" t="s">
        <v>1170</v>
      </c>
      <c r="C2623" s="317" t="s">
        <v>679</v>
      </c>
      <c r="D2623" s="317" t="s">
        <v>680</v>
      </c>
    </row>
    <row r="2624" spans="1:4" x14ac:dyDescent="0.3">
      <c r="A2624" s="317" t="s">
        <v>1169</v>
      </c>
      <c r="B2624" s="375" t="s">
        <v>1170</v>
      </c>
      <c r="C2624" s="317" t="s">
        <v>660</v>
      </c>
      <c r="D2624" s="317" t="s">
        <v>661</v>
      </c>
    </row>
    <row r="2625" spans="1:4" x14ac:dyDescent="0.3">
      <c r="A2625" s="317" t="s">
        <v>1169</v>
      </c>
      <c r="B2625" s="375" t="s">
        <v>1170</v>
      </c>
      <c r="C2625" s="317" t="s">
        <v>681</v>
      </c>
      <c r="D2625" s="317" t="s">
        <v>682</v>
      </c>
    </row>
    <row r="2626" spans="1:4" x14ac:dyDescent="0.3">
      <c r="A2626" s="317" t="s">
        <v>1169</v>
      </c>
      <c r="B2626" s="375" t="s">
        <v>1170</v>
      </c>
      <c r="C2626" s="317" t="s">
        <v>683</v>
      </c>
      <c r="D2626" s="317" t="s">
        <v>684</v>
      </c>
    </row>
    <row r="2627" spans="1:4" x14ac:dyDescent="0.3">
      <c r="A2627" s="317" t="s">
        <v>1169</v>
      </c>
      <c r="B2627" s="375" t="s">
        <v>1170</v>
      </c>
      <c r="C2627" s="317" t="s">
        <v>715</v>
      </c>
      <c r="D2627" s="317" t="s">
        <v>716</v>
      </c>
    </row>
    <row r="2628" spans="1:4" x14ac:dyDescent="0.3">
      <c r="A2628" s="317" t="s">
        <v>1169</v>
      </c>
      <c r="B2628" s="375" t="s">
        <v>1170</v>
      </c>
      <c r="C2628" s="317" t="s">
        <v>721</v>
      </c>
      <c r="D2628" s="317" t="s">
        <v>722</v>
      </c>
    </row>
    <row r="2629" spans="1:4" x14ac:dyDescent="0.3">
      <c r="A2629" s="317" t="s">
        <v>1169</v>
      </c>
      <c r="B2629" s="375" t="s">
        <v>1170</v>
      </c>
      <c r="C2629" s="317" t="s">
        <v>662</v>
      </c>
      <c r="D2629" s="317" t="s">
        <v>397</v>
      </c>
    </row>
    <row r="2630" spans="1:4" x14ac:dyDescent="0.3">
      <c r="A2630" s="317" t="s">
        <v>1169</v>
      </c>
      <c r="B2630" s="375" t="s">
        <v>1170</v>
      </c>
      <c r="C2630" s="317" t="s">
        <v>663</v>
      </c>
      <c r="D2630" s="317" t="s">
        <v>664</v>
      </c>
    </row>
    <row r="2631" spans="1:4" x14ac:dyDescent="0.3">
      <c r="A2631" s="317" t="s">
        <v>1169</v>
      </c>
      <c r="B2631" s="375" t="s">
        <v>1170</v>
      </c>
      <c r="C2631" s="317" t="s">
        <v>665</v>
      </c>
      <c r="D2631" s="317" t="s">
        <v>666</v>
      </c>
    </row>
    <row r="2632" spans="1:4" x14ac:dyDescent="0.3">
      <c r="A2632" s="317" t="s">
        <v>1171</v>
      </c>
      <c r="B2632" s="375" t="s">
        <v>1172</v>
      </c>
      <c r="C2632" s="317" t="s">
        <v>669</v>
      </c>
      <c r="D2632" s="317" t="s">
        <v>670</v>
      </c>
    </row>
    <row r="2633" spans="1:4" x14ac:dyDescent="0.3">
      <c r="A2633" s="317" t="s">
        <v>1171</v>
      </c>
      <c r="B2633" s="375" t="s">
        <v>1172</v>
      </c>
      <c r="C2633" s="317" t="s">
        <v>644</v>
      </c>
      <c r="D2633" s="317" t="s">
        <v>645</v>
      </c>
    </row>
    <row r="2634" spans="1:4" x14ac:dyDescent="0.3">
      <c r="A2634" s="317" t="s">
        <v>1171</v>
      </c>
      <c r="B2634" s="375" t="s">
        <v>1172</v>
      </c>
      <c r="C2634" s="317" t="s">
        <v>650</v>
      </c>
      <c r="D2634" s="317" t="s">
        <v>651</v>
      </c>
    </row>
    <row r="2635" spans="1:4" x14ac:dyDescent="0.3">
      <c r="A2635" s="317" t="s">
        <v>1171</v>
      </c>
      <c r="B2635" s="375" t="s">
        <v>1172</v>
      </c>
      <c r="C2635" s="317" t="s">
        <v>729</v>
      </c>
      <c r="D2635" s="317" t="s">
        <v>730</v>
      </c>
    </row>
    <row r="2636" spans="1:4" x14ac:dyDescent="0.3">
      <c r="A2636" s="317" t="s">
        <v>1171</v>
      </c>
      <c r="B2636" s="375" t="s">
        <v>1172</v>
      </c>
      <c r="C2636" s="317" t="s">
        <v>675</v>
      </c>
      <c r="D2636" s="317" t="s">
        <v>676</v>
      </c>
    </row>
    <row r="2637" spans="1:4" x14ac:dyDescent="0.3">
      <c r="A2637" s="317" t="s">
        <v>1171</v>
      </c>
      <c r="B2637" s="375" t="s">
        <v>1172</v>
      </c>
      <c r="C2637" s="317" t="s">
        <v>654</v>
      </c>
      <c r="D2637" s="317" t="s">
        <v>655</v>
      </c>
    </row>
    <row r="2638" spans="1:4" x14ac:dyDescent="0.3">
      <c r="A2638" s="317" t="s">
        <v>1171</v>
      </c>
      <c r="B2638" s="375" t="s">
        <v>1172</v>
      </c>
      <c r="C2638" s="317" t="s">
        <v>656</v>
      </c>
      <c r="D2638" s="317" t="s">
        <v>657</v>
      </c>
    </row>
    <row r="2639" spans="1:4" x14ac:dyDescent="0.3">
      <c r="A2639" s="317" t="s">
        <v>1171</v>
      </c>
      <c r="B2639" s="375" t="s">
        <v>1172</v>
      </c>
      <c r="C2639" s="317" t="s">
        <v>658</v>
      </c>
      <c r="D2639" s="317" t="s">
        <v>659</v>
      </c>
    </row>
    <row r="2640" spans="1:4" x14ac:dyDescent="0.3">
      <c r="A2640" s="317" t="s">
        <v>1171</v>
      </c>
      <c r="B2640" s="375" t="s">
        <v>1172</v>
      </c>
      <c r="C2640" s="317" t="s">
        <v>679</v>
      </c>
      <c r="D2640" s="317" t="s">
        <v>680</v>
      </c>
    </row>
    <row r="2641" spans="1:4" x14ac:dyDescent="0.3">
      <c r="A2641" s="317" t="s">
        <v>1171</v>
      </c>
      <c r="B2641" s="375" t="s">
        <v>1172</v>
      </c>
      <c r="C2641" s="317" t="s">
        <v>660</v>
      </c>
      <c r="D2641" s="317" t="s">
        <v>661</v>
      </c>
    </row>
    <row r="2642" spans="1:4" x14ac:dyDescent="0.3">
      <c r="A2642" s="317" t="s">
        <v>1171</v>
      </c>
      <c r="B2642" s="375" t="s">
        <v>1172</v>
      </c>
      <c r="C2642" s="317" t="s">
        <v>709</v>
      </c>
      <c r="D2642" s="317" t="s">
        <v>710</v>
      </c>
    </row>
    <row r="2643" spans="1:4" x14ac:dyDescent="0.3">
      <c r="A2643" s="317" t="s">
        <v>1171</v>
      </c>
      <c r="B2643" s="375" t="s">
        <v>1172</v>
      </c>
      <c r="C2643" s="317" t="s">
        <v>683</v>
      </c>
      <c r="D2643" s="317" t="s">
        <v>684</v>
      </c>
    </row>
    <row r="2644" spans="1:4" x14ac:dyDescent="0.3">
      <c r="A2644" s="317" t="s">
        <v>1171</v>
      </c>
      <c r="B2644" s="375" t="s">
        <v>1172</v>
      </c>
      <c r="C2644" s="317" t="s">
        <v>711</v>
      </c>
      <c r="D2644" s="317" t="s">
        <v>712</v>
      </c>
    </row>
    <row r="2645" spans="1:4" x14ac:dyDescent="0.3">
      <c r="A2645" s="317" t="s">
        <v>1171</v>
      </c>
      <c r="B2645" s="375" t="s">
        <v>1172</v>
      </c>
      <c r="C2645" s="317" t="s">
        <v>713</v>
      </c>
      <c r="D2645" s="317" t="s">
        <v>714</v>
      </c>
    </row>
    <row r="2646" spans="1:4" x14ac:dyDescent="0.3">
      <c r="A2646" s="317" t="s">
        <v>1171</v>
      </c>
      <c r="B2646" s="375" t="s">
        <v>1172</v>
      </c>
      <c r="C2646" s="317" t="s">
        <v>721</v>
      </c>
      <c r="D2646" s="317" t="s">
        <v>722</v>
      </c>
    </row>
    <row r="2647" spans="1:4" x14ac:dyDescent="0.3">
      <c r="A2647" s="317" t="s">
        <v>1171</v>
      </c>
      <c r="B2647" s="375" t="s">
        <v>1172</v>
      </c>
      <c r="C2647" s="317" t="s">
        <v>663</v>
      </c>
      <c r="D2647" s="317" t="s">
        <v>664</v>
      </c>
    </row>
    <row r="2648" spans="1:4" x14ac:dyDescent="0.3">
      <c r="A2648" s="317" t="s">
        <v>1171</v>
      </c>
      <c r="B2648" s="375" t="s">
        <v>1172</v>
      </c>
      <c r="C2648" s="317" t="s">
        <v>665</v>
      </c>
      <c r="D2648" s="317" t="s">
        <v>666</v>
      </c>
    </row>
    <row r="2649" spans="1:4" x14ac:dyDescent="0.3">
      <c r="A2649" s="317" t="s">
        <v>1173</v>
      </c>
      <c r="B2649" s="375" t="s">
        <v>1174</v>
      </c>
      <c r="C2649" s="317" t="s">
        <v>644</v>
      </c>
      <c r="D2649" s="317" t="s">
        <v>645</v>
      </c>
    </row>
    <row r="2650" spans="1:4" x14ac:dyDescent="0.3">
      <c r="A2650" s="317" t="s">
        <v>1173</v>
      </c>
      <c r="B2650" s="375" t="s">
        <v>1174</v>
      </c>
      <c r="C2650" s="317" t="s">
        <v>648</v>
      </c>
      <c r="D2650" s="317" t="s">
        <v>649</v>
      </c>
    </row>
    <row r="2651" spans="1:4" x14ac:dyDescent="0.3">
      <c r="A2651" s="317" t="s">
        <v>1173</v>
      </c>
      <c r="B2651" s="375" t="s">
        <v>1174</v>
      </c>
      <c r="C2651" s="317" t="s">
        <v>652</v>
      </c>
      <c r="D2651" s="317" t="s">
        <v>653</v>
      </c>
    </row>
    <row r="2652" spans="1:4" x14ac:dyDescent="0.3">
      <c r="A2652" s="317" t="s">
        <v>1173</v>
      </c>
      <c r="B2652" s="375" t="s">
        <v>1174</v>
      </c>
      <c r="C2652" s="317" t="s">
        <v>675</v>
      </c>
      <c r="D2652" s="317" t="s">
        <v>676</v>
      </c>
    </row>
    <row r="2653" spans="1:4" x14ac:dyDescent="0.3">
      <c r="A2653" s="317" t="s">
        <v>1173</v>
      </c>
      <c r="B2653" s="375" t="s">
        <v>1174</v>
      </c>
      <c r="C2653" s="317" t="s">
        <v>656</v>
      </c>
      <c r="D2653" s="317" t="s">
        <v>657</v>
      </c>
    </row>
    <row r="2654" spans="1:4" x14ac:dyDescent="0.3">
      <c r="A2654" s="317" t="s">
        <v>1173</v>
      </c>
      <c r="B2654" s="375" t="s">
        <v>1174</v>
      </c>
      <c r="C2654" s="317" t="s">
        <v>677</v>
      </c>
      <c r="D2654" s="317" t="s">
        <v>678</v>
      </c>
    </row>
    <row r="2655" spans="1:4" x14ac:dyDescent="0.3">
      <c r="A2655" s="317" t="s">
        <v>1173</v>
      </c>
      <c r="B2655" s="375" t="s">
        <v>1174</v>
      </c>
      <c r="C2655" s="317" t="s">
        <v>658</v>
      </c>
      <c r="D2655" s="317" t="s">
        <v>659</v>
      </c>
    </row>
    <row r="2656" spans="1:4" x14ac:dyDescent="0.3">
      <c r="A2656" s="317" t="s">
        <v>1173</v>
      </c>
      <c r="B2656" s="375" t="s">
        <v>1174</v>
      </c>
      <c r="C2656" s="317" t="s">
        <v>679</v>
      </c>
      <c r="D2656" s="317" t="s">
        <v>680</v>
      </c>
    </row>
    <row r="2657" spans="1:4" x14ac:dyDescent="0.3">
      <c r="A2657" s="317" t="s">
        <v>1173</v>
      </c>
      <c r="B2657" s="375" t="s">
        <v>1174</v>
      </c>
      <c r="C2657" s="317" t="s">
        <v>660</v>
      </c>
      <c r="D2657" s="317" t="s">
        <v>661</v>
      </c>
    </row>
    <row r="2658" spans="1:4" x14ac:dyDescent="0.3">
      <c r="A2658" s="317" t="s">
        <v>1173</v>
      </c>
      <c r="B2658" s="375" t="s">
        <v>1174</v>
      </c>
      <c r="C2658" s="317" t="s">
        <v>709</v>
      </c>
      <c r="D2658" s="317" t="s">
        <v>710</v>
      </c>
    </row>
    <row r="2659" spans="1:4" x14ac:dyDescent="0.3">
      <c r="A2659" s="317" t="s">
        <v>1173</v>
      </c>
      <c r="B2659" s="374" t="s">
        <v>1174</v>
      </c>
      <c r="C2659" s="317" t="s">
        <v>683</v>
      </c>
      <c r="D2659" s="317" t="s">
        <v>684</v>
      </c>
    </row>
    <row r="2660" spans="1:4" x14ac:dyDescent="0.3">
      <c r="A2660" s="317" t="s">
        <v>1173</v>
      </c>
      <c r="B2660" s="374" t="s">
        <v>1174</v>
      </c>
      <c r="C2660" s="317" t="s">
        <v>721</v>
      </c>
      <c r="D2660" s="317" t="s">
        <v>722</v>
      </c>
    </row>
    <row r="2661" spans="1:4" x14ac:dyDescent="0.3">
      <c r="A2661" s="317" t="s">
        <v>1173</v>
      </c>
      <c r="B2661" s="374" t="s">
        <v>1174</v>
      </c>
      <c r="C2661" s="317" t="s">
        <v>663</v>
      </c>
      <c r="D2661" s="317" t="s">
        <v>664</v>
      </c>
    </row>
    <row r="2662" spans="1:4" x14ac:dyDescent="0.3">
      <c r="A2662" s="317" t="s">
        <v>1173</v>
      </c>
      <c r="B2662" s="374" t="s">
        <v>1174</v>
      </c>
      <c r="C2662" s="317" t="s">
        <v>665</v>
      </c>
      <c r="D2662" s="317" t="s">
        <v>666</v>
      </c>
    </row>
    <row r="2663" spans="1:4" x14ac:dyDescent="0.3">
      <c r="A2663" s="317" t="s">
        <v>1175</v>
      </c>
      <c r="B2663" s="374" t="s">
        <v>1176</v>
      </c>
      <c r="C2663" s="317" t="s">
        <v>675</v>
      </c>
      <c r="D2663" s="317" t="s">
        <v>676</v>
      </c>
    </row>
    <row r="2664" spans="1:4" x14ac:dyDescent="0.3">
      <c r="A2664" s="317" t="s">
        <v>1175</v>
      </c>
      <c r="B2664" s="374" t="s">
        <v>1176</v>
      </c>
      <c r="C2664" s="317" t="s">
        <v>654</v>
      </c>
      <c r="D2664" s="317" t="s">
        <v>655</v>
      </c>
    </row>
    <row r="2665" spans="1:4" x14ac:dyDescent="0.3">
      <c r="A2665" s="317" t="s">
        <v>1175</v>
      </c>
      <c r="B2665" s="374" t="s">
        <v>1176</v>
      </c>
      <c r="C2665" s="317" t="s">
        <v>683</v>
      </c>
      <c r="D2665" s="317" t="s">
        <v>684</v>
      </c>
    </row>
    <row r="2666" spans="1:4" x14ac:dyDescent="0.3">
      <c r="A2666" s="317" t="s">
        <v>1175</v>
      </c>
      <c r="B2666" s="374" t="s">
        <v>1176</v>
      </c>
      <c r="C2666" s="317" t="s">
        <v>721</v>
      </c>
      <c r="D2666" s="317" t="s">
        <v>722</v>
      </c>
    </row>
    <row r="2667" spans="1:4" x14ac:dyDescent="0.3">
      <c r="A2667" s="317" t="s">
        <v>1175</v>
      </c>
      <c r="B2667" s="374" t="s">
        <v>1176</v>
      </c>
      <c r="C2667" s="317" t="s">
        <v>662</v>
      </c>
      <c r="D2667" s="317" t="s">
        <v>397</v>
      </c>
    </row>
    <row r="2668" spans="1:4" x14ac:dyDescent="0.3">
      <c r="A2668" s="317" t="s">
        <v>1175</v>
      </c>
      <c r="B2668" s="374" t="s">
        <v>1176</v>
      </c>
      <c r="C2668" s="317" t="s">
        <v>663</v>
      </c>
      <c r="D2668" s="317" t="s">
        <v>664</v>
      </c>
    </row>
    <row r="2669" spans="1:4" x14ac:dyDescent="0.3">
      <c r="A2669" s="317" t="s">
        <v>1175</v>
      </c>
      <c r="B2669" s="374" t="s">
        <v>1176</v>
      </c>
      <c r="C2669" s="317" t="s">
        <v>665</v>
      </c>
      <c r="D2669" s="317" t="s">
        <v>666</v>
      </c>
    </row>
    <row r="2670" spans="1:4" x14ac:dyDescent="0.3">
      <c r="A2670" s="317" t="s">
        <v>1177</v>
      </c>
      <c r="B2670" s="375" t="s">
        <v>1178</v>
      </c>
      <c r="C2670" s="317" t="s">
        <v>689</v>
      </c>
      <c r="D2670" s="317" t="s">
        <v>690</v>
      </c>
    </row>
    <row r="2671" spans="1:4" x14ac:dyDescent="0.3">
      <c r="A2671" s="317" t="s">
        <v>1177</v>
      </c>
      <c r="B2671" s="375" t="s">
        <v>1178</v>
      </c>
      <c r="C2671" s="317" t="s">
        <v>695</v>
      </c>
      <c r="D2671" s="317" t="s">
        <v>696</v>
      </c>
    </row>
    <row r="2672" spans="1:4" x14ac:dyDescent="0.3">
      <c r="A2672" s="317" t="s">
        <v>1177</v>
      </c>
      <c r="B2672" s="375" t="s">
        <v>1178</v>
      </c>
      <c r="C2672" s="317" t="s">
        <v>648</v>
      </c>
      <c r="D2672" s="317" t="s">
        <v>649</v>
      </c>
    </row>
    <row r="2673" spans="1:4" x14ac:dyDescent="0.3">
      <c r="A2673" s="317" t="s">
        <v>1177</v>
      </c>
      <c r="B2673" s="375" t="s">
        <v>1178</v>
      </c>
      <c r="C2673" s="317" t="s">
        <v>697</v>
      </c>
      <c r="D2673" s="317" t="s">
        <v>698</v>
      </c>
    </row>
    <row r="2674" spans="1:4" x14ac:dyDescent="0.3">
      <c r="A2674" s="317" t="s">
        <v>1177</v>
      </c>
      <c r="B2674" s="375" t="s">
        <v>1178</v>
      </c>
      <c r="C2674" s="317" t="s">
        <v>679</v>
      </c>
      <c r="D2674" s="317" t="s">
        <v>680</v>
      </c>
    </row>
    <row r="2675" spans="1:4" x14ac:dyDescent="0.3">
      <c r="A2675" s="317" t="s">
        <v>1177</v>
      </c>
      <c r="B2675" s="375" t="s">
        <v>1178</v>
      </c>
      <c r="C2675" s="317" t="s">
        <v>660</v>
      </c>
      <c r="D2675" s="317" t="s">
        <v>661</v>
      </c>
    </row>
    <row r="2676" spans="1:4" x14ac:dyDescent="0.3">
      <c r="A2676" s="317" t="s">
        <v>1177</v>
      </c>
      <c r="B2676" s="375" t="s">
        <v>1178</v>
      </c>
      <c r="C2676" s="317" t="s">
        <v>683</v>
      </c>
      <c r="D2676" s="317" t="s">
        <v>684</v>
      </c>
    </row>
    <row r="2677" spans="1:4" x14ac:dyDescent="0.3">
      <c r="A2677" s="317" t="s">
        <v>1177</v>
      </c>
      <c r="B2677" s="375" t="s">
        <v>1178</v>
      </c>
      <c r="C2677" s="317" t="s">
        <v>715</v>
      </c>
      <c r="D2677" s="317" t="s">
        <v>716</v>
      </c>
    </row>
    <row r="2678" spans="1:4" x14ac:dyDescent="0.3">
      <c r="A2678" s="317" t="s">
        <v>1177</v>
      </c>
      <c r="B2678" s="375" t="s">
        <v>1178</v>
      </c>
      <c r="C2678" s="317" t="s">
        <v>663</v>
      </c>
      <c r="D2678" s="317" t="s">
        <v>664</v>
      </c>
    </row>
    <row r="2679" spans="1:4" x14ac:dyDescent="0.3">
      <c r="A2679" s="317" t="s">
        <v>1177</v>
      </c>
      <c r="B2679" s="375" t="s">
        <v>1178</v>
      </c>
      <c r="C2679" s="317" t="s">
        <v>665</v>
      </c>
      <c r="D2679" s="317" t="s">
        <v>666</v>
      </c>
    </row>
    <row r="2680" spans="1:4" x14ac:dyDescent="0.3">
      <c r="A2680" s="317" t="s">
        <v>1179</v>
      </c>
      <c r="B2680" s="375" t="s">
        <v>1180</v>
      </c>
      <c r="C2680" s="317" t="s">
        <v>669</v>
      </c>
      <c r="D2680" s="317" t="s">
        <v>670</v>
      </c>
    </row>
    <row r="2681" spans="1:4" x14ac:dyDescent="0.3">
      <c r="A2681" s="317" t="s">
        <v>1179</v>
      </c>
      <c r="B2681" s="375" t="s">
        <v>1180</v>
      </c>
      <c r="C2681" s="317" t="s">
        <v>689</v>
      </c>
      <c r="D2681" s="317" t="s">
        <v>690</v>
      </c>
    </row>
    <row r="2682" spans="1:4" x14ac:dyDescent="0.3">
      <c r="A2682" s="317" t="s">
        <v>1179</v>
      </c>
      <c r="B2682" s="375" t="s">
        <v>1180</v>
      </c>
      <c r="C2682" s="317" t="s">
        <v>648</v>
      </c>
      <c r="D2682" s="317" t="s">
        <v>649</v>
      </c>
    </row>
    <row r="2683" spans="1:4" x14ac:dyDescent="0.3">
      <c r="A2683" s="317" t="s">
        <v>1179</v>
      </c>
      <c r="B2683" s="375" t="s">
        <v>1180</v>
      </c>
      <c r="C2683" s="317" t="s">
        <v>654</v>
      </c>
      <c r="D2683" s="317" t="s">
        <v>655</v>
      </c>
    </row>
    <row r="2684" spans="1:4" x14ac:dyDescent="0.3">
      <c r="A2684" s="317" t="s">
        <v>1179</v>
      </c>
      <c r="B2684" s="375" t="s">
        <v>1180</v>
      </c>
      <c r="C2684" s="317" t="s">
        <v>658</v>
      </c>
      <c r="D2684" s="317" t="s">
        <v>659</v>
      </c>
    </row>
    <row r="2685" spans="1:4" x14ac:dyDescent="0.3">
      <c r="A2685" s="317" t="s">
        <v>1179</v>
      </c>
      <c r="B2685" s="375" t="s">
        <v>1180</v>
      </c>
      <c r="C2685" s="317" t="s">
        <v>679</v>
      </c>
      <c r="D2685" s="317" t="s">
        <v>680</v>
      </c>
    </row>
    <row r="2686" spans="1:4" x14ac:dyDescent="0.3">
      <c r="A2686" s="317" t="s">
        <v>1179</v>
      </c>
      <c r="B2686" s="375" t="s">
        <v>1180</v>
      </c>
      <c r="C2686" s="317" t="s">
        <v>660</v>
      </c>
      <c r="D2686" s="317" t="s">
        <v>661</v>
      </c>
    </row>
    <row r="2687" spans="1:4" x14ac:dyDescent="0.3">
      <c r="A2687" s="317" t="s">
        <v>1179</v>
      </c>
      <c r="B2687" s="375" t="s">
        <v>1180</v>
      </c>
      <c r="C2687" s="317" t="s">
        <v>683</v>
      </c>
      <c r="D2687" s="317" t="s">
        <v>684</v>
      </c>
    </row>
    <row r="2688" spans="1:4" x14ac:dyDescent="0.3">
      <c r="A2688" s="317" t="s">
        <v>1179</v>
      </c>
      <c r="B2688" s="375" t="s">
        <v>1180</v>
      </c>
      <c r="C2688" s="317" t="s">
        <v>721</v>
      </c>
      <c r="D2688" s="317" t="s">
        <v>722</v>
      </c>
    </row>
    <row r="2689" spans="1:4" x14ac:dyDescent="0.3">
      <c r="A2689" s="317" t="s">
        <v>1179</v>
      </c>
      <c r="B2689" s="375" t="s">
        <v>1180</v>
      </c>
      <c r="C2689" s="317" t="s">
        <v>663</v>
      </c>
      <c r="D2689" s="317" t="s">
        <v>664</v>
      </c>
    </row>
    <row r="2690" spans="1:4" x14ac:dyDescent="0.3">
      <c r="A2690" s="317" t="s">
        <v>1179</v>
      </c>
      <c r="B2690" s="375" t="s">
        <v>1180</v>
      </c>
      <c r="C2690" s="317" t="s">
        <v>665</v>
      </c>
      <c r="D2690" s="317" t="s">
        <v>666</v>
      </c>
    </row>
    <row r="2691" spans="1:4" x14ac:dyDescent="0.3">
      <c r="A2691" s="317" t="s">
        <v>1181</v>
      </c>
      <c r="B2691" s="375" t="s">
        <v>1182</v>
      </c>
      <c r="C2691" s="317" t="s">
        <v>669</v>
      </c>
      <c r="D2691" s="317" t="s">
        <v>670</v>
      </c>
    </row>
    <row r="2692" spans="1:4" x14ac:dyDescent="0.3">
      <c r="A2692" s="317" t="s">
        <v>1181</v>
      </c>
      <c r="B2692" s="375" t="s">
        <v>1182</v>
      </c>
      <c r="C2692" s="317" t="s">
        <v>689</v>
      </c>
      <c r="D2692" s="317" t="s">
        <v>690</v>
      </c>
    </row>
    <row r="2693" spans="1:4" x14ac:dyDescent="0.3">
      <c r="A2693" s="317" t="s">
        <v>1181</v>
      </c>
      <c r="B2693" s="375" t="s">
        <v>1182</v>
      </c>
      <c r="C2693" s="317" t="s">
        <v>644</v>
      </c>
      <c r="D2693" s="317" t="s">
        <v>645</v>
      </c>
    </row>
    <row r="2694" spans="1:4" x14ac:dyDescent="0.3">
      <c r="A2694" s="317" t="s">
        <v>1181</v>
      </c>
      <c r="B2694" s="375" t="s">
        <v>1182</v>
      </c>
      <c r="C2694" s="317" t="s">
        <v>650</v>
      </c>
      <c r="D2694" s="317" t="s">
        <v>651</v>
      </c>
    </row>
    <row r="2695" spans="1:4" x14ac:dyDescent="0.3">
      <c r="A2695" s="317" t="s">
        <v>1181</v>
      </c>
      <c r="B2695" s="375" t="s">
        <v>1182</v>
      </c>
      <c r="C2695" s="317" t="s">
        <v>729</v>
      </c>
      <c r="D2695" s="317" t="s">
        <v>730</v>
      </c>
    </row>
    <row r="2696" spans="1:4" x14ac:dyDescent="0.3">
      <c r="A2696" s="317" t="s">
        <v>1181</v>
      </c>
      <c r="B2696" s="375" t="s">
        <v>1182</v>
      </c>
      <c r="C2696" s="317" t="s">
        <v>675</v>
      </c>
      <c r="D2696" s="317" t="s">
        <v>676</v>
      </c>
    </row>
    <row r="2697" spans="1:4" x14ac:dyDescent="0.3">
      <c r="A2697" s="317" t="s">
        <v>1181</v>
      </c>
      <c r="B2697" s="375" t="s">
        <v>1182</v>
      </c>
      <c r="C2697" s="317" t="s">
        <v>654</v>
      </c>
      <c r="D2697" s="317" t="s">
        <v>655</v>
      </c>
    </row>
    <row r="2698" spans="1:4" x14ac:dyDescent="0.3">
      <c r="A2698" s="317" t="s">
        <v>1181</v>
      </c>
      <c r="B2698" s="375" t="s">
        <v>1182</v>
      </c>
      <c r="C2698" s="317" t="s">
        <v>656</v>
      </c>
      <c r="D2698" s="317" t="s">
        <v>657</v>
      </c>
    </row>
    <row r="2699" spans="1:4" x14ac:dyDescent="0.3">
      <c r="A2699" s="317" t="s">
        <v>1181</v>
      </c>
      <c r="B2699" s="375" t="s">
        <v>1182</v>
      </c>
      <c r="C2699" s="317" t="s">
        <v>677</v>
      </c>
      <c r="D2699" s="317" t="s">
        <v>678</v>
      </c>
    </row>
    <row r="2700" spans="1:4" x14ac:dyDescent="0.3">
      <c r="A2700" s="317" t="s">
        <v>1181</v>
      </c>
      <c r="B2700" s="375" t="s">
        <v>1182</v>
      </c>
      <c r="C2700" s="317" t="s">
        <v>658</v>
      </c>
      <c r="D2700" s="317" t="s">
        <v>659</v>
      </c>
    </row>
    <row r="2701" spans="1:4" x14ac:dyDescent="0.3">
      <c r="A2701" s="317" t="s">
        <v>1181</v>
      </c>
      <c r="B2701" s="375" t="s">
        <v>1182</v>
      </c>
      <c r="C2701" s="317" t="s">
        <v>679</v>
      </c>
      <c r="D2701" s="317" t="s">
        <v>680</v>
      </c>
    </row>
    <row r="2702" spans="1:4" x14ac:dyDescent="0.3">
      <c r="A2702" s="317" t="s">
        <v>1181</v>
      </c>
      <c r="B2702" s="375" t="s">
        <v>1182</v>
      </c>
      <c r="C2702" s="317" t="s">
        <v>660</v>
      </c>
      <c r="D2702" s="317" t="s">
        <v>661</v>
      </c>
    </row>
    <row r="2703" spans="1:4" x14ac:dyDescent="0.3">
      <c r="A2703" s="317" t="s">
        <v>1181</v>
      </c>
      <c r="B2703" s="375" t="s">
        <v>1182</v>
      </c>
      <c r="C2703" s="317" t="s">
        <v>681</v>
      </c>
      <c r="D2703" s="317" t="s">
        <v>682</v>
      </c>
    </row>
    <row r="2704" spans="1:4" x14ac:dyDescent="0.3">
      <c r="A2704" s="317" t="s">
        <v>1181</v>
      </c>
      <c r="B2704" s="375" t="s">
        <v>1182</v>
      </c>
      <c r="C2704" s="317" t="s">
        <v>709</v>
      </c>
      <c r="D2704" s="317" t="s">
        <v>710</v>
      </c>
    </row>
    <row r="2705" spans="1:4" x14ac:dyDescent="0.3">
      <c r="A2705" s="317" t="s">
        <v>1181</v>
      </c>
      <c r="B2705" s="375" t="s">
        <v>1182</v>
      </c>
      <c r="C2705" s="317" t="s">
        <v>683</v>
      </c>
      <c r="D2705" s="317" t="s">
        <v>684</v>
      </c>
    </row>
    <row r="2706" spans="1:4" x14ac:dyDescent="0.3">
      <c r="A2706" s="317" t="s">
        <v>1181</v>
      </c>
      <c r="B2706" s="375" t="s">
        <v>1182</v>
      </c>
      <c r="C2706" s="317" t="s">
        <v>721</v>
      </c>
      <c r="D2706" s="317" t="s">
        <v>722</v>
      </c>
    </row>
    <row r="2707" spans="1:4" x14ac:dyDescent="0.3">
      <c r="A2707" s="317" t="s">
        <v>1181</v>
      </c>
      <c r="B2707" s="375" t="s">
        <v>1182</v>
      </c>
      <c r="C2707" s="317" t="s">
        <v>662</v>
      </c>
      <c r="D2707" s="317" t="s">
        <v>397</v>
      </c>
    </row>
    <row r="2708" spans="1:4" x14ac:dyDescent="0.3">
      <c r="A2708" s="317" t="s">
        <v>1181</v>
      </c>
      <c r="B2708" s="375" t="s">
        <v>1182</v>
      </c>
      <c r="C2708" s="317" t="s">
        <v>663</v>
      </c>
      <c r="D2708" s="317" t="s">
        <v>664</v>
      </c>
    </row>
    <row r="2709" spans="1:4" x14ac:dyDescent="0.3">
      <c r="A2709" s="317" t="s">
        <v>1181</v>
      </c>
      <c r="B2709" s="375" t="s">
        <v>1182</v>
      </c>
      <c r="C2709" s="317" t="s">
        <v>665</v>
      </c>
      <c r="D2709" s="317" t="s">
        <v>666</v>
      </c>
    </row>
    <row r="2710" spans="1:4" x14ac:dyDescent="0.3">
      <c r="A2710" s="317" t="s">
        <v>1183</v>
      </c>
      <c r="B2710" s="375" t="s">
        <v>1184</v>
      </c>
      <c r="C2710" s="317" t="s">
        <v>644</v>
      </c>
      <c r="D2710" s="317" t="s">
        <v>645</v>
      </c>
    </row>
    <row r="2711" spans="1:4" x14ac:dyDescent="0.3">
      <c r="A2711" s="317" t="s">
        <v>1183</v>
      </c>
      <c r="B2711" s="375" t="s">
        <v>1184</v>
      </c>
      <c r="C2711" s="317" t="s">
        <v>705</v>
      </c>
      <c r="D2711" s="317" t="s">
        <v>706</v>
      </c>
    </row>
    <row r="2712" spans="1:4" x14ac:dyDescent="0.3">
      <c r="A2712" s="317" t="s">
        <v>1183</v>
      </c>
      <c r="B2712" s="375" t="s">
        <v>1184</v>
      </c>
      <c r="C2712" s="317" t="s">
        <v>709</v>
      </c>
      <c r="D2712" s="317" t="s">
        <v>710</v>
      </c>
    </row>
    <row r="2713" spans="1:4" x14ac:dyDescent="0.3">
      <c r="A2713" s="317" t="s">
        <v>1183</v>
      </c>
      <c r="B2713" s="375" t="s">
        <v>1184</v>
      </c>
      <c r="C2713" s="317" t="s">
        <v>721</v>
      </c>
      <c r="D2713" s="317" t="s">
        <v>722</v>
      </c>
    </row>
    <row r="2714" spans="1:4" x14ac:dyDescent="0.3">
      <c r="A2714" s="317" t="s">
        <v>1183</v>
      </c>
      <c r="B2714" s="375" t="s">
        <v>1184</v>
      </c>
      <c r="C2714" s="317" t="s">
        <v>663</v>
      </c>
      <c r="D2714" s="317" t="s">
        <v>664</v>
      </c>
    </row>
    <row r="2715" spans="1:4" x14ac:dyDescent="0.3">
      <c r="A2715" s="317" t="s">
        <v>1183</v>
      </c>
      <c r="B2715" s="375" t="s">
        <v>1184</v>
      </c>
      <c r="C2715" s="317" t="s">
        <v>665</v>
      </c>
      <c r="D2715" s="317" t="s">
        <v>666</v>
      </c>
    </row>
    <row r="2716" spans="1:4" x14ac:dyDescent="0.3">
      <c r="A2716" s="317" t="s">
        <v>1185</v>
      </c>
      <c r="B2716" s="375" t="s">
        <v>1186</v>
      </c>
      <c r="C2716" s="317" t="s">
        <v>669</v>
      </c>
      <c r="D2716" s="317" t="s">
        <v>670</v>
      </c>
    </row>
    <row r="2717" spans="1:4" x14ac:dyDescent="0.3">
      <c r="A2717" s="317" t="s">
        <v>1185</v>
      </c>
      <c r="B2717" s="375" t="s">
        <v>1186</v>
      </c>
      <c r="C2717" s="317" t="s">
        <v>691</v>
      </c>
      <c r="D2717" s="317" t="s">
        <v>692</v>
      </c>
    </row>
    <row r="2718" spans="1:4" x14ac:dyDescent="0.3">
      <c r="A2718" s="317" t="s">
        <v>1185</v>
      </c>
      <c r="B2718" s="375" t="s">
        <v>1186</v>
      </c>
      <c r="C2718" s="317" t="s">
        <v>673</v>
      </c>
      <c r="D2718" s="317" t="s">
        <v>674</v>
      </c>
    </row>
    <row r="2719" spans="1:4" x14ac:dyDescent="0.3">
      <c r="A2719" s="317" t="s">
        <v>1185</v>
      </c>
      <c r="B2719" s="375" t="s">
        <v>1186</v>
      </c>
      <c r="C2719" s="317" t="s">
        <v>650</v>
      </c>
      <c r="D2719" s="317" t="s">
        <v>651</v>
      </c>
    </row>
    <row r="2720" spans="1:4" x14ac:dyDescent="0.3">
      <c r="A2720" s="317" t="s">
        <v>1185</v>
      </c>
      <c r="B2720" s="375" t="s">
        <v>1186</v>
      </c>
      <c r="C2720" s="317" t="s">
        <v>729</v>
      </c>
      <c r="D2720" s="317" t="s">
        <v>730</v>
      </c>
    </row>
    <row r="2721" spans="1:4" x14ac:dyDescent="0.3">
      <c r="A2721" s="317" t="s">
        <v>1185</v>
      </c>
      <c r="B2721" s="375" t="s">
        <v>1186</v>
      </c>
      <c r="C2721" s="317" t="s">
        <v>707</v>
      </c>
      <c r="D2721" s="317" t="s">
        <v>708</v>
      </c>
    </row>
    <row r="2722" spans="1:4" x14ac:dyDescent="0.3">
      <c r="A2722" s="317" t="s">
        <v>1185</v>
      </c>
      <c r="B2722" s="375" t="s">
        <v>1186</v>
      </c>
      <c r="C2722" s="317" t="s">
        <v>654</v>
      </c>
      <c r="D2722" s="317" t="s">
        <v>655</v>
      </c>
    </row>
    <row r="2723" spans="1:4" x14ac:dyDescent="0.3">
      <c r="A2723" s="317" t="s">
        <v>1185</v>
      </c>
      <c r="B2723" s="375" t="s">
        <v>1186</v>
      </c>
      <c r="C2723" s="317" t="s">
        <v>656</v>
      </c>
      <c r="D2723" s="317" t="s">
        <v>657</v>
      </c>
    </row>
    <row r="2724" spans="1:4" x14ac:dyDescent="0.3">
      <c r="A2724" s="317" t="s">
        <v>1185</v>
      </c>
      <c r="B2724" s="375" t="s">
        <v>1186</v>
      </c>
      <c r="C2724" s="317" t="s">
        <v>677</v>
      </c>
      <c r="D2724" s="317" t="s">
        <v>678</v>
      </c>
    </row>
    <row r="2725" spans="1:4" x14ac:dyDescent="0.3">
      <c r="A2725" s="317" t="s">
        <v>1185</v>
      </c>
      <c r="B2725" s="375" t="s">
        <v>1186</v>
      </c>
      <c r="C2725" s="317" t="s">
        <v>658</v>
      </c>
      <c r="D2725" s="317" t="s">
        <v>659</v>
      </c>
    </row>
    <row r="2726" spans="1:4" x14ac:dyDescent="0.3">
      <c r="A2726" s="317" t="s">
        <v>1185</v>
      </c>
      <c r="B2726" s="375" t="s">
        <v>1186</v>
      </c>
      <c r="C2726" s="317" t="s">
        <v>679</v>
      </c>
      <c r="D2726" s="317" t="s">
        <v>680</v>
      </c>
    </row>
    <row r="2727" spans="1:4" x14ac:dyDescent="0.3">
      <c r="A2727" s="317" t="s">
        <v>1185</v>
      </c>
      <c r="B2727" s="375" t="s">
        <v>1186</v>
      </c>
      <c r="C2727" s="317" t="s">
        <v>663</v>
      </c>
      <c r="D2727" s="317" t="s">
        <v>664</v>
      </c>
    </row>
    <row r="2728" spans="1:4" x14ac:dyDescent="0.3">
      <c r="A2728" s="317" t="s">
        <v>1185</v>
      </c>
      <c r="B2728" s="375" t="s">
        <v>1186</v>
      </c>
      <c r="C2728" s="317" t="s">
        <v>665</v>
      </c>
      <c r="D2728" s="317" t="s">
        <v>666</v>
      </c>
    </row>
    <row r="2729" spans="1:4" x14ac:dyDescent="0.3">
      <c r="A2729" s="317" t="s">
        <v>1187</v>
      </c>
      <c r="B2729" s="375" t="s">
        <v>1188</v>
      </c>
      <c r="C2729" s="317" t="s">
        <v>689</v>
      </c>
      <c r="D2729" s="317" t="s">
        <v>690</v>
      </c>
    </row>
    <row r="2730" spans="1:4" x14ac:dyDescent="0.3">
      <c r="A2730" s="317" t="s">
        <v>1187</v>
      </c>
      <c r="B2730" s="375" t="s">
        <v>1188</v>
      </c>
      <c r="C2730" s="317" t="s">
        <v>766</v>
      </c>
      <c r="D2730" s="317" t="s">
        <v>767</v>
      </c>
    </row>
    <row r="2731" spans="1:4" x14ac:dyDescent="0.3">
      <c r="A2731" s="317" t="s">
        <v>1187</v>
      </c>
      <c r="B2731" s="375" t="s">
        <v>1188</v>
      </c>
      <c r="C2731" s="317" t="s">
        <v>644</v>
      </c>
      <c r="D2731" s="317" t="s">
        <v>645</v>
      </c>
    </row>
    <row r="2732" spans="1:4" x14ac:dyDescent="0.3">
      <c r="A2732" s="317" t="s">
        <v>1187</v>
      </c>
      <c r="B2732" s="375" t="s">
        <v>1188</v>
      </c>
      <c r="C2732" s="317" t="s">
        <v>646</v>
      </c>
      <c r="D2732" s="317" t="s">
        <v>647</v>
      </c>
    </row>
    <row r="2733" spans="1:4" x14ac:dyDescent="0.3">
      <c r="A2733" s="317" t="s">
        <v>1187</v>
      </c>
      <c r="B2733" s="375" t="s">
        <v>1188</v>
      </c>
      <c r="C2733" s="317" t="s">
        <v>691</v>
      </c>
      <c r="D2733" s="317" t="s">
        <v>692</v>
      </c>
    </row>
    <row r="2734" spans="1:4" x14ac:dyDescent="0.3">
      <c r="A2734" s="317" t="s">
        <v>1187</v>
      </c>
      <c r="B2734" s="375" t="s">
        <v>1188</v>
      </c>
      <c r="C2734" s="317" t="s">
        <v>695</v>
      </c>
      <c r="D2734" s="317" t="s">
        <v>696</v>
      </c>
    </row>
    <row r="2735" spans="1:4" x14ac:dyDescent="0.3">
      <c r="A2735" s="317" t="s">
        <v>1187</v>
      </c>
      <c r="B2735" s="375" t="s">
        <v>1188</v>
      </c>
      <c r="C2735" s="317" t="s">
        <v>648</v>
      </c>
      <c r="D2735" s="317" t="s">
        <v>649</v>
      </c>
    </row>
    <row r="2736" spans="1:4" x14ac:dyDescent="0.3">
      <c r="A2736" s="317" t="s">
        <v>1187</v>
      </c>
      <c r="B2736" s="375" t="s">
        <v>1188</v>
      </c>
      <c r="C2736" s="317" t="s">
        <v>697</v>
      </c>
      <c r="D2736" s="317" t="s">
        <v>698</v>
      </c>
    </row>
    <row r="2737" spans="1:4" x14ac:dyDescent="0.3">
      <c r="A2737" s="317" t="s">
        <v>1187</v>
      </c>
      <c r="B2737" s="375" t="s">
        <v>1188</v>
      </c>
      <c r="C2737" s="317" t="s">
        <v>701</v>
      </c>
      <c r="D2737" t="s">
        <v>702</v>
      </c>
    </row>
    <row r="2738" spans="1:4" x14ac:dyDescent="0.3">
      <c r="A2738" s="317" t="s">
        <v>1187</v>
      </c>
      <c r="B2738" s="375" t="s">
        <v>1188</v>
      </c>
      <c r="C2738" s="317" t="s">
        <v>671</v>
      </c>
      <c r="D2738" s="317" t="s">
        <v>672</v>
      </c>
    </row>
    <row r="2739" spans="1:4" x14ac:dyDescent="0.3">
      <c r="A2739" s="317" t="s">
        <v>1187</v>
      </c>
      <c r="B2739" s="375" t="s">
        <v>1188</v>
      </c>
      <c r="C2739" s="317" t="s">
        <v>673</v>
      </c>
      <c r="D2739" s="317" t="s">
        <v>674</v>
      </c>
    </row>
    <row r="2740" spans="1:4" x14ac:dyDescent="0.3">
      <c r="A2740" s="317" t="s">
        <v>1187</v>
      </c>
      <c r="B2740" s="375" t="s">
        <v>1188</v>
      </c>
      <c r="C2740" s="317" t="s">
        <v>650</v>
      </c>
      <c r="D2740" s="317" t="s">
        <v>651</v>
      </c>
    </row>
    <row r="2741" spans="1:4" x14ac:dyDescent="0.3">
      <c r="A2741" s="317" t="s">
        <v>1187</v>
      </c>
      <c r="B2741" s="375" t="s">
        <v>1188</v>
      </c>
      <c r="C2741" s="317" t="s">
        <v>729</v>
      </c>
      <c r="D2741" s="317" t="s">
        <v>730</v>
      </c>
    </row>
    <row r="2742" spans="1:4" x14ac:dyDescent="0.3">
      <c r="A2742" s="317" t="s">
        <v>1187</v>
      </c>
      <c r="B2742" s="375" t="s">
        <v>1188</v>
      </c>
      <c r="C2742" s="317" t="s">
        <v>756</v>
      </c>
      <c r="D2742" s="317" t="s">
        <v>757</v>
      </c>
    </row>
    <row r="2743" spans="1:4" x14ac:dyDescent="0.3">
      <c r="A2743" s="317" t="s">
        <v>1187</v>
      </c>
      <c r="B2743" s="375" t="s">
        <v>1188</v>
      </c>
      <c r="C2743" s="317" t="s">
        <v>705</v>
      </c>
      <c r="D2743" s="317" t="s">
        <v>706</v>
      </c>
    </row>
    <row r="2744" spans="1:4" x14ac:dyDescent="0.3">
      <c r="A2744" s="317" t="s">
        <v>1187</v>
      </c>
      <c r="B2744" s="375" t="s">
        <v>1188</v>
      </c>
      <c r="C2744" s="317" t="s">
        <v>652</v>
      </c>
      <c r="D2744" s="317" t="s">
        <v>653</v>
      </c>
    </row>
    <row r="2745" spans="1:4" x14ac:dyDescent="0.3">
      <c r="A2745" s="317" t="s">
        <v>1187</v>
      </c>
      <c r="B2745" s="375" t="s">
        <v>1188</v>
      </c>
      <c r="C2745" s="317" t="s">
        <v>675</v>
      </c>
      <c r="D2745" s="317" t="s">
        <v>676</v>
      </c>
    </row>
    <row r="2746" spans="1:4" x14ac:dyDescent="0.3">
      <c r="A2746" s="317" t="s">
        <v>1187</v>
      </c>
      <c r="B2746" s="375" t="s">
        <v>1188</v>
      </c>
      <c r="C2746" s="317" t="s">
        <v>707</v>
      </c>
      <c r="D2746" s="317" t="s">
        <v>708</v>
      </c>
    </row>
    <row r="2747" spans="1:4" x14ac:dyDescent="0.3">
      <c r="A2747" s="317" t="s">
        <v>1187</v>
      </c>
      <c r="B2747" s="375" t="s">
        <v>1188</v>
      </c>
      <c r="C2747" s="317" t="s">
        <v>654</v>
      </c>
      <c r="D2747" s="317" t="s">
        <v>655</v>
      </c>
    </row>
    <row r="2748" spans="1:4" x14ac:dyDescent="0.3">
      <c r="A2748" s="317" t="s">
        <v>1187</v>
      </c>
      <c r="B2748" s="375" t="s">
        <v>1188</v>
      </c>
      <c r="C2748" s="317" t="s">
        <v>656</v>
      </c>
      <c r="D2748" s="317" t="s">
        <v>657</v>
      </c>
    </row>
    <row r="2749" spans="1:4" x14ac:dyDescent="0.3">
      <c r="A2749" s="317" t="s">
        <v>1187</v>
      </c>
      <c r="B2749" s="375" t="s">
        <v>1188</v>
      </c>
      <c r="C2749" s="317" t="s">
        <v>677</v>
      </c>
      <c r="D2749" s="317" t="s">
        <v>678</v>
      </c>
    </row>
    <row r="2750" spans="1:4" x14ac:dyDescent="0.3">
      <c r="A2750" s="317" t="s">
        <v>1187</v>
      </c>
      <c r="B2750" s="375" t="s">
        <v>1188</v>
      </c>
      <c r="C2750" s="317" t="s">
        <v>658</v>
      </c>
      <c r="D2750" s="317" t="s">
        <v>659</v>
      </c>
    </row>
    <row r="2751" spans="1:4" x14ac:dyDescent="0.3">
      <c r="A2751" s="317" t="s">
        <v>1187</v>
      </c>
      <c r="B2751" s="375" t="s">
        <v>1188</v>
      </c>
      <c r="C2751" s="317" t="s">
        <v>679</v>
      </c>
      <c r="D2751" s="317" t="s">
        <v>680</v>
      </c>
    </row>
    <row r="2752" spans="1:4" x14ac:dyDescent="0.3">
      <c r="A2752" s="317" t="s">
        <v>1187</v>
      </c>
      <c r="B2752" s="375" t="s">
        <v>1188</v>
      </c>
      <c r="C2752" s="317" t="s">
        <v>660</v>
      </c>
      <c r="D2752" s="317" t="s">
        <v>661</v>
      </c>
    </row>
    <row r="2753" spans="1:4" x14ac:dyDescent="0.3">
      <c r="A2753" s="317" t="s">
        <v>1187</v>
      </c>
      <c r="B2753" s="375" t="s">
        <v>1188</v>
      </c>
      <c r="C2753" s="317" t="s">
        <v>681</v>
      </c>
      <c r="D2753" s="317" t="s">
        <v>682</v>
      </c>
    </row>
    <row r="2754" spans="1:4" x14ac:dyDescent="0.3">
      <c r="A2754" s="317" t="s">
        <v>1187</v>
      </c>
      <c r="B2754" s="375" t="s">
        <v>1188</v>
      </c>
      <c r="C2754" s="317" t="s">
        <v>709</v>
      </c>
      <c r="D2754" s="317" t="s">
        <v>710</v>
      </c>
    </row>
    <row r="2755" spans="1:4" x14ac:dyDescent="0.3">
      <c r="A2755" s="317" t="s">
        <v>1187</v>
      </c>
      <c r="B2755" s="375" t="s">
        <v>1188</v>
      </c>
      <c r="C2755" s="317" t="s">
        <v>683</v>
      </c>
      <c r="D2755" s="317" t="s">
        <v>684</v>
      </c>
    </row>
    <row r="2756" spans="1:4" x14ac:dyDescent="0.3">
      <c r="A2756" s="317" t="s">
        <v>1187</v>
      </c>
      <c r="B2756" s="375" t="s">
        <v>1188</v>
      </c>
      <c r="C2756" s="317" t="s">
        <v>711</v>
      </c>
      <c r="D2756" s="317" t="s">
        <v>712</v>
      </c>
    </row>
    <row r="2757" spans="1:4" x14ac:dyDescent="0.3">
      <c r="A2757" s="317" t="s">
        <v>1187</v>
      </c>
      <c r="B2757" s="375" t="s">
        <v>1188</v>
      </c>
      <c r="C2757" s="317" t="s">
        <v>713</v>
      </c>
      <c r="D2757" s="317" t="s">
        <v>714</v>
      </c>
    </row>
    <row r="2758" spans="1:4" x14ac:dyDescent="0.3">
      <c r="A2758" s="317" t="s">
        <v>1187</v>
      </c>
      <c r="B2758" s="375" t="s">
        <v>1188</v>
      </c>
      <c r="C2758" s="317" t="s">
        <v>715</v>
      </c>
      <c r="D2758" s="317" t="s">
        <v>716</v>
      </c>
    </row>
    <row r="2759" spans="1:4" x14ac:dyDescent="0.3">
      <c r="A2759" s="317" t="s">
        <v>1187</v>
      </c>
      <c r="B2759" s="375" t="s">
        <v>1188</v>
      </c>
      <c r="C2759" s="317" t="s">
        <v>717</v>
      </c>
      <c r="D2759" t="s">
        <v>718</v>
      </c>
    </row>
    <row r="2760" spans="1:4" x14ac:dyDescent="0.3">
      <c r="A2760" s="317" t="s">
        <v>1187</v>
      </c>
      <c r="B2760" s="375" t="s">
        <v>1188</v>
      </c>
      <c r="C2760" s="317" t="s">
        <v>721</v>
      </c>
      <c r="D2760" s="317" t="s">
        <v>722</v>
      </c>
    </row>
    <row r="2761" spans="1:4" x14ac:dyDescent="0.3">
      <c r="A2761" s="317" t="s">
        <v>1187</v>
      </c>
      <c r="B2761" s="375" t="s">
        <v>1188</v>
      </c>
      <c r="C2761" s="317" t="s">
        <v>662</v>
      </c>
      <c r="D2761" s="317" t="s">
        <v>397</v>
      </c>
    </row>
    <row r="2762" spans="1:4" x14ac:dyDescent="0.3">
      <c r="A2762" s="317" t="s">
        <v>1187</v>
      </c>
      <c r="B2762" s="375" t="s">
        <v>1188</v>
      </c>
      <c r="C2762" s="317" t="s">
        <v>663</v>
      </c>
      <c r="D2762" s="317" t="s">
        <v>664</v>
      </c>
    </row>
    <row r="2763" spans="1:4" x14ac:dyDescent="0.3">
      <c r="A2763" s="317" t="s">
        <v>1187</v>
      </c>
      <c r="B2763" s="375" t="s">
        <v>1188</v>
      </c>
      <c r="C2763" s="317" t="s">
        <v>665</v>
      </c>
      <c r="D2763" s="317" t="s">
        <v>666</v>
      </c>
    </row>
    <row r="2764" spans="1:4" x14ac:dyDescent="0.3">
      <c r="A2764" s="317" t="s">
        <v>1189</v>
      </c>
      <c r="B2764" s="375" t="s">
        <v>1190</v>
      </c>
      <c r="C2764" s="317" t="s">
        <v>669</v>
      </c>
      <c r="D2764" s="317" t="s">
        <v>670</v>
      </c>
    </row>
    <row r="2765" spans="1:4" x14ac:dyDescent="0.3">
      <c r="A2765" s="317" t="s">
        <v>1189</v>
      </c>
      <c r="B2765" s="375" t="s">
        <v>1190</v>
      </c>
      <c r="C2765" s="317" t="s">
        <v>648</v>
      </c>
      <c r="D2765" s="317" t="s">
        <v>649</v>
      </c>
    </row>
    <row r="2766" spans="1:4" x14ac:dyDescent="0.3">
      <c r="A2766" s="317" t="s">
        <v>1189</v>
      </c>
      <c r="B2766" s="375" t="s">
        <v>1190</v>
      </c>
      <c r="C2766" s="317" t="s">
        <v>729</v>
      </c>
      <c r="D2766" s="317" t="s">
        <v>730</v>
      </c>
    </row>
    <row r="2767" spans="1:4" x14ac:dyDescent="0.3">
      <c r="A2767" s="317" t="s">
        <v>1189</v>
      </c>
      <c r="B2767" s="375" t="s">
        <v>1190</v>
      </c>
      <c r="C2767" s="317" t="s">
        <v>663</v>
      </c>
      <c r="D2767" s="317" t="s">
        <v>664</v>
      </c>
    </row>
    <row r="2768" spans="1:4" x14ac:dyDescent="0.3">
      <c r="A2768" s="317" t="s">
        <v>1189</v>
      </c>
      <c r="B2768" s="375" t="s">
        <v>1190</v>
      </c>
      <c r="C2768" s="317" t="s">
        <v>665</v>
      </c>
      <c r="D2768" s="317" t="s">
        <v>666</v>
      </c>
    </row>
    <row r="2769" spans="1:4" x14ac:dyDescent="0.3">
      <c r="A2769" s="317" t="s">
        <v>1191</v>
      </c>
      <c r="B2769" s="375" t="s">
        <v>1192</v>
      </c>
      <c r="C2769" s="317" t="s">
        <v>644</v>
      </c>
      <c r="D2769" s="317" t="s">
        <v>645</v>
      </c>
    </row>
    <row r="2770" spans="1:4" x14ac:dyDescent="0.3">
      <c r="A2770" s="317" t="s">
        <v>1191</v>
      </c>
      <c r="B2770" s="375" t="s">
        <v>1192</v>
      </c>
      <c r="C2770" s="317" t="s">
        <v>709</v>
      </c>
      <c r="D2770" s="317" t="s">
        <v>710</v>
      </c>
    </row>
    <row r="2771" spans="1:4" x14ac:dyDescent="0.3">
      <c r="A2771" s="317" t="s">
        <v>1191</v>
      </c>
      <c r="B2771" s="375" t="s">
        <v>1192</v>
      </c>
      <c r="C2771" s="317" t="s">
        <v>663</v>
      </c>
      <c r="D2771" s="317" t="s">
        <v>664</v>
      </c>
    </row>
    <row r="2772" spans="1:4" x14ac:dyDescent="0.3">
      <c r="A2772" s="317" t="s">
        <v>1191</v>
      </c>
      <c r="B2772" s="375" t="s">
        <v>1192</v>
      </c>
      <c r="C2772" s="317" t="s">
        <v>665</v>
      </c>
      <c r="D2772" s="317" t="s">
        <v>666</v>
      </c>
    </row>
    <row r="2773" spans="1:4" x14ac:dyDescent="0.3">
      <c r="A2773" s="317" t="s">
        <v>1193</v>
      </c>
      <c r="B2773" s="375" t="s">
        <v>1194</v>
      </c>
      <c r="C2773" s="317" t="s">
        <v>669</v>
      </c>
      <c r="D2773" s="317" t="s">
        <v>670</v>
      </c>
    </row>
    <row r="2774" spans="1:4" x14ac:dyDescent="0.3">
      <c r="A2774" s="317" t="s">
        <v>1193</v>
      </c>
      <c r="B2774" s="375" t="s">
        <v>1194</v>
      </c>
      <c r="C2774" s="317" t="s">
        <v>766</v>
      </c>
      <c r="D2774" s="317" t="s">
        <v>767</v>
      </c>
    </row>
    <row r="2775" spans="1:4" x14ac:dyDescent="0.3">
      <c r="A2775" s="317" t="s">
        <v>1193</v>
      </c>
      <c r="B2775" s="375" t="s">
        <v>1194</v>
      </c>
      <c r="C2775" s="317" t="s">
        <v>644</v>
      </c>
      <c r="D2775" s="317" t="s">
        <v>645</v>
      </c>
    </row>
    <row r="2776" spans="1:4" x14ac:dyDescent="0.3">
      <c r="A2776" s="317" t="s">
        <v>1193</v>
      </c>
      <c r="B2776" s="375" t="s">
        <v>1194</v>
      </c>
      <c r="C2776" s="317" t="s">
        <v>675</v>
      </c>
      <c r="D2776" s="317" t="s">
        <v>676</v>
      </c>
    </row>
    <row r="2777" spans="1:4" x14ac:dyDescent="0.3">
      <c r="A2777" s="317" t="s">
        <v>1193</v>
      </c>
      <c r="B2777" s="375" t="s">
        <v>1194</v>
      </c>
      <c r="C2777" s="317" t="s">
        <v>656</v>
      </c>
      <c r="D2777" s="317" t="s">
        <v>657</v>
      </c>
    </row>
    <row r="2778" spans="1:4" x14ac:dyDescent="0.3">
      <c r="A2778" s="317" t="s">
        <v>1193</v>
      </c>
      <c r="B2778" s="375" t="s">
        <v>1194</v>
      </c>
      <c r="C2778" s="317" t="s">
        <v>660</v>
      </c>
      <c r="D2778" s="317" t="s">
        <v>661</v>
      </c>
    </row>
    <row r="2779" spans="1:4" x14ac:dyDescent="0.3">
      <c r="A2779" s="317" t="s">
        <v>1193</v>
      </c>
      <c r="B2779" s="375" t="s">
        <v>1194</v>
      </c>
      <c r="C2779" s="317" t="s">
        <v>683</v>
      </c>
      <c r="D2779" s="317" t="s">
        <v>684</v>
      </c>
    </row>
    <row r="2780" spans="1:4" x14ac:dyDescent="0.3">
      <c r="A2780" s="317" t="s">
        <v>1193</v>
      </c>
      <c r="B2780" s="375" t="s">
        <v>1194</v>
      </c>
      <c r="C2780" s="317" t="s">
        <v>715</v>
      </c>
      <c r="D2780" s="317" t="s">
        <v>716</v>
      </c>
    </row>
    <row r="2781" spans="1:4" x14ac:dyDescent="0.3">
      <c r="A2781" s="317" t="s">
        <v>1193</v>
      </c>
      <c r="B2781" s="375" t="s">
        <v>1194</v>
      </c>
      <c r="C2781" s="317" t="s">
        <v>721</v>
      </c>
      <c r="D2781" s="317" t="s">
        <v>722</v>
      </c>
    </row>
    <row r="2782" spans="1:4" x14ac:dyDescent="0.3">
      <c r="A2782" s="317" t="s">
        <v>1193</v>
      </c>
      <c r="B2782" s="375" t="s">
        <v>1194</v>
      </c>
      <c r="C2782" s="317" t="s">
        <v>663</v>
      </c>
      <c r="D2782" s="317" t="s">
        <v>664</v>
      </c>
    </row>
    <row r="2783" spans="1:4" x14ac:dyDescent="0.3">
      <c r="A2783" s="317" t="s">
        <v>1193</v>
      </c>
      <c r="B2783" s="375" t="s">
        <v>1194</v>
      </c>
      <c r="C2783" s="317" t="s">
        <v>665</v>
      </c>
      <c r="D2783" s="317" t="s">
        <v>666</v>
      </c>
    </row>
    <row r="2784" spans="1:4" x14ac:dyDescent="0.3">
      <c r="A2784" s="317" t="s">
        <v>1195</v>
      </c>
      <c r="B2784" s="375" t="s">
        <v>1196</v>
      </c>
      <c r="C2784" s="376" t="s">
        <v>646</v>
      </c>
      <c r="D2784" s="317" t="s">
        <v>647</v>
      </c>
    </row>
    <row r="2785" spans="1:4" x14ac:dyDescent="0.3">
      <c r="A2785" s="317" t="s">
        <v>1195</v>
      </c>
      <c r="B2785" s="375" t="s">
        <v>1196</v>
      </c>
      <c r="C2785" s="317" t="s">
        <v>648</v>
      </c>
      <c r="D2785" s="317" t="s">
        <v>649</v>
      </c>
    </row>
    <row r="2786" spans="1:4" x14ac:dyDescent="0.3">
      <c r="A2786" s="317" t="s">
        <v>1195</v>
      </c>
      <c r="B2786" s="375" t="s">
        <v>1196</v>
      </c>
      <c r="C2786" s="376" t="s">
        <v>673</v>
      </c>
      <c r="D2786" s="317" t="s">
        <v>674</v>
      </c>
    </row>
    <row r="2787" spans="1:4" x14ac:dyDescent="0.3">
      <c r="A2787" s="317" t="s">
        <v>1195</v>
      </c>
      <c r="B2787" s="379" t="s">
        <v>1196</v>
      </c>
      <c r="C2787" s="376" t="s">
        <v>652</v>
      </c>
      <c r="D2787" s="317" t="s">
        <v>653</v>
      </c>
    </row>
    <row r="2788" spans="1:4" x14ac:dyDescent="0.3">
      <c r="A2788" s="317" t="s">
        <v>1195</v>
      </c>
      <c r="B2788" s="379" t="s">
        <v>1196</v>
      </c>
      <c r="C2788" s="376" t="s">
        <v>677</v>
      </c>
      <c r="D2788" s="317" t="s">
        <v>678</v>
      </c>
    </row>
    <row r="2789" spans="1:4" x14ac:dyDescent="0.3">
      <c r="A2789" s="317" t="s">
        <v>1195</v>
      </c>
      <c r="B2789" s="379" t="s">
        <v>1196</v>
      </c>
      <c r="C2789" s="376" t="s">
        <v>658</v>
      </c>
      <c r="D2789" s="317" t="s">
        <v>659</v>
      </c>
    </row>
    <row r="2790" spans="1:4" x14ac:dyDescent="0.3">
      <c r="A2790" s="317" t="s">
        <v>1195</v>
      </c>
      <c r="B2790" s="379" t="s">
        <v>1196</v>
      </c>
      <c r="C2790" s="376" t="s">
        <v>679</v>
      </c>
      <c r="D2790" s="317" t="s">
        <v>680</v>
      </c>
    </row>
    <row r="2791" spans="1:4" x14ac:dyDescent="0.3">
      <c r="A2791" s="317" t="s">
        <v>1195</v>
      </c>
      <c r="B2791" s="379" t="s">
        <v>1196</v>
      </c>
      <c r="C2791" s="317" t="s">
        <v>660</v>
      </c>
      <c r="D2791" s="317" t="s">
        <v>661</v>
      </c>
    </row>
    <row r="2792" spans="1:4" x14ac:dyDescent="0.3">
      <c r="A2792" s="317" t="s">
        <v>1195</v>
      </c>
      <c r="B2792" s="379" t="s">
        <v>1196</v>
      </c>
      <c r="C2792" s="317" t="s">
        <v>683</v>
      </c>
      <c r="D2792" s="317" t="s">
        <v>684</v>
      </c>
    </row>
    <row r="2793" spans="1:4" x14ac:dyDescent="0.3">
      <c r="A2793" s="317" t="s">
        <v>1195</v>
      </c>
      <c r="B2793" s="375" t="s">
        <v>1196</v>
      </c>
      <c r="C2793" s="317" t="s">
        <v>663</v>
      </c>
      <c r="D2793" s="317" t="s">
        <v>664</v>
      </c>
    </row>
    <row r="2794" spans="1:4" x14ac:dyDescent="0.3">
      <c r="A2794" s="317" t="s">
        <v>1195</v>
      </c>
      <c r="B2794" s="379" t="s">
        <v>1196</v>
      </c>
      <c r="C2794" s="317" t="s">
        <v>665</v>
      </c>
      <c r="D2794" s="317" t="s">
        <v>666</v>
      </c>
    </row>
    <row r="2795" spans="1:4" x14ac:dyDescent="0.3">
      <c r="A2795" s="317" t="s">
        <v>1197</v>
      </c>
      <c r="B2795" s="379" t="s">
        <v>1198</v>
      </c>
      <c r="C2795" s="317" t="s">
        <v>669</v>
      </c>
      <c r="D2795" s="317" t="s">
        <v>670</v>
      </c>
    </row>
    <row r="2796" spans="1:4" x14ac:dyDescent="0.3">
      <c r="A2796" s="317" t="s">
        <v>1197</v>
      </c>
      <c r="B2796" s="379" t="s">
        <v>1198</v>
      </c>
      <c r="C2796" s="317" t="s">
        <v>646</v>
      </c>
      <c r="D2796" s="317" t="s">
        <v>647</v>
      </c>
    </row>
    <row r="2797" spans="1:4" x14ac:dyDescent="0.3">
      <c r="A2797" s="317" t="s">
        <v>1197</v>
      </c>
      <c r="B2797" s="379" t="s">
        <v>1198</v>
      </c>
      <c r="C2797" s="317" t="s">
        <v>648</v>
      </c>
      <c r="D2797" s="317" t="s">
        <v>649</v>
      </c>
    </row>
    <row r="2798" spans="1:4" x14ac:dyDescent="0.3">
      <c r="A2798" s="317" t="s">
        <v>1197</v>
      </c>
      <c r="B2798" s="379" t="s">
        <v>1198</v>
      </c>
      <c r="C2798" s="317" t="s">
        <v>671</v>
      </c>
      <c r="D2798" s="317" t="s">
        <v>672</v>
      </c>
    </row>
    <row r="2799" spans="1:4" x14ac:dyDescent="0.3">
      <c r="A2799" s="317" t="s">
        <v>1197</v>
      </c>
      <c r="B2799" s="379" t="s">
        <v>1198</v>
      </c>
      <c r="C2799" s="317" t="s">
        <v>654</v>
      </c>
      <c r="D2799" s="317" t="s">
        <v>655</v>
      </c>
    </row>
    <row r="2800" spans="1:4" x14ac:dyDescent="0.3">
      <c r="A2800" s="317" t="s">
        <v>1197</v>
      </c>
      <c r="B2800" s="379" t="s">
        <v>1198</v>
      </c>
      <c r="C2800" s="317" t="s">
        <v>658</v>
      </c>
      <c r="D2800" s="317" t="s">
        <v>659</v>
      </c>
    </row>
    <row r="2801" spans="1:4" x14ac:dyDescent="0.3">
      <c r="A2801" s="317" t="s">
        <v>1197</v>
      </c>
      <c r="B2801" s="379" t="s">
        <v>1198</v>
      </c>
      <c r="C2801" s="317" t="s">
        <v>660</v>
      </c>
      <c r="D2801" s="317" t="s">
        <v>661</v>
      </c>
    </row>
    <row r="2802" spans="1:4" x14ac:dyDescent="0.3">
      <c r="A2802" s="317" t="s">
        <v>1197</v>
      </c>
      <c r="B2802" s="374" t="s">
        <v>1198</v>
      </c>
      <c r="C2802" s="317" t="s">
        <v>709</v>
      </c>
      <c r="D2802" s="317" t="s">
        <v>710</v>
      </c>
    </row>
    <row r="2803" spans="1:4" x14ac:dyDescent="0.3">
      <c r="A2803" s="317" t="s">
        <v>1197</v>
      </c>
      <c r="B2803" s="374" t="s">
        <v>1198</v>
      </c>
      <c r="C2803" s="317" t="s">
        <v>683</v>
      </c>
      <c r="D2803" s="317" t="s">
        <v>684</v>
      </c>
    </row>
    <row r="2804" spans="1:4" x14ac:dyDescent="0.3">
      <c r="A2804" s="317" t="s">
        <v>1197</v>
      </c>
      <c r="B2804" s="374" t="s">
        <v>1198</v>
      </c>
      <c r="C2804" s="317" t="s">
        <v>662</v>
      </c>
      <c r="D2804" s="317" t="s">
        <v>397</v>
      </c>
    </row>
    <row r="2805" spans="1:4" x14ac:dyDescent="0.3">
      <c r="A2805" s="317" t="s">
        <v>1197</v>
      </c>
      <c r="B2805" s="374" t="s">
        <v>1198</v>
      </c>
      <c r="C2805" s="317" t="s">
        <v>663</v>
      </c>
      <c r="D2805" s="317" t="s">
        <v>664</v>
      </c>
    </row>
    <row r="2806" spans="1:4" x14ac:dyDescent="0.3">
      <c r="A2806" s="317" t="s">
        <v>1197</v>
      </c>
      <c r="B2806" s="374" t="s">
        <v>1198</v>
      </c>
      <c r="C2806" s="317" t="s">
        <v>665</v>
      </c>
      <c r="D2806" s="317" t="s">
        <v>666</v>
      </c>
    </row>
    <row r="2807" spans="1:4" x14ac:dyDescent="0.3">
      <c r="A2807" s="317" t="s">
        <v>1199</v>
      </c>
      <c r="B2807" s="374" t="s">
        <v>1200</v>
      </c>
      <c r="C2807" s="317" t="s">
        <v>689</v>
      </c>
      <c r="D2807" s="317" t="s">
        <v>690</v>
      </c>
    </row>
    <row r="2808" spans="1:4" x14ac:dyDescent="0.3">
      <c r="A2808" s="317" t="s">
        <v>1199</v>
      </c>
      <c r="B2808" s="374" t="s">
        <v>1200</v>
      </c>
      <c r="C2808" s="317" t="s">
        <v>646</v>
      </c>
      <c r="D2808" s="317" t="s">
        <v>647</v>
      </c>
    </row>
    <row r="2809" spans="1:4" x14ac:dyDescent="0.3">
      <c r="A2809" s="317" t="s">
        <v>1199</v>
      </c>
      <c r="B2809" s="374" t="s">
        <v>1200</v>
      </c>
      <c r="C2809" s="317" t="s">
        <v>695</v>
      </c>
      <c r="D2809" s="317" t="s">
        <v>696</v>
      </c>
    </row>
    <row r="2810" spans="1:4" x14ac:dyDescent="0.3">
      <c r="A2810" s="317" t="s">
        <v>1199</v>
      </c>
      <c r="B2810" s="374" t="s">
        <v>1200</v>
      </c>
      <c r="C2810" s="317" t="s">
        <v>648</v>
      </c>
      <c r="D2810" s="317" t="s">
        <v>649</v>
      </c>
    </row>
    <row r="2811" spans="1:4" x14ac:dyDescent="0.3">
      <c r="A2811" s="317" t="s">
        <v>1199</v>
      </c>
      <c r="B2811" s="374" t="s">
        <v>1200</v>
      </c>
      <c r="C2811" s="317" t="s">
        <v>697</v>
      </c>
      <c r="D2811" s="317" t="s">
        <v>698</v>
      </c>
    </row>
    <row r="2812" spans="1:4" x14ac:dyDescent="0.3">
      <c r="A2812" s="317" t="s">
        <v>1199</v>
      </c>
      <c r="B2812" s="374" t="s">
        <v>1200</v>
      </c>
      <c r="C2812" s="317" t="s">
        <v>701</v>
      </c>
      <c r="D2812" t="s">
        <v>702</v>
      </c>
    </row>
    <row r="2813" spans="1:4" x14ac:dyDescent="0.3">
      <c r="A2813" s="317" t="s">
        <v>1199</v>
      </c>
      <c r="B2813" s="374" t="s">
        <v>1200</v>
      </c>
      <c r="C2813" s="317" t="s">
        <v>671</v>
      </c>
      <c r="D2813" s="317" t="s">
        <v>672</v>
      </c>
    </row>
    <row r="2814" spans="1:4" x14ac:dyDescent="0.3">
      <c r="A2814" s="317" t="s">
        <v>1199</v>
      </c>
      <c r="B2814" s="374" t="s">
        <v>1200</v>
      </c>
      <c r="C2814" s="317" t="s">
        <v>650</v>
      </c>
      <c r="D2814" s="317" t="s">
        <v>651</v>
      </c>
    </row>
    <row r="2815" spans="1:4" x14ac:dyDescent="0.3">
      <c r="A2815" s="317" t="s">
        <v>1199</v>
      </c>
      <c r="B2815" s="374" t="s">
        <v>1200</v>
      </c>
      <c r="C2815" s="317" t="s">
        <v>729</v>
      </c>
      <c r="D2815" s="317" t="s">
        <v>730</v>
      </c>
    </row>
    <row r="2816" spans="1:4" x14ac:dyDescent="0.3">
      <c r="A2816" s="317" t="s">
        <v>1199</v>
      </c>
      <c r="B2816" s="374" t="s">
        <v>1200</v>
      </c>
      <c r="C2816" s="317" t="s">
        <v>756</v>
      </c>
      <c r="D2816" s="317" t="s">
        <v>757</v>
      </c>
    </row>
    <row r="2817" spans="1:4" x14ac:dyDescent="0.3">
      <c r="A2817" s="317" t="s">
        <v>1199</v>
      </c>
      <c r="B2817" s="374" t="s">
        <v>1200</v>
      </c>
      <c r="C2817" s="317" t="s">
        <v>654</v>
      </c>
      <c r="D2817" s="317" t="s">
        <v>655</v>
      </c>
    </row>
    <row r="2818" spans="1:4" x14ac:dyDescent="0.3">
      <c r="A2818" s="317" t="s">
        <v>1199</v>
      </c>
      <c r="B2818" s="374" t="s">
        <v>1200</v>
      </c>
      <c r="C2818" s="317" t="s">
        <v>677</v>
      </c>
      <c r="D2818" s="317" t="s">
        <v>678</v>
      </c>
    </row>
    <row r="2819" spans="1:4" x14ac:dyDescent="0.3">
      <c r="A2819" s="317" t="s">
        <v>1199</v>
      </c>
      <c r="B2819" s="374" t="s">
        <v>1200</v>
      </c>
      <c r="C2819" s="317" t="s">
        <v>658</v>
      </c>
      <c r="D2819" s="317" t="s">
        <v>659</v>
      </c>
    </row>
    <row r="2820" spans="1:4" x14ac:dyDescent="0.3">
      <c r="A2820" s="317" t="s">
        <v>1199</v>
      </c>
      <c r="B2820" s="374" t="s">
        <v>1200</v>
      </c>
      <c r="C2820" s="317" t="s">
        <v>660</v>
      </c>
      <c r="D2820" s="317" t="s">
        <v>661</v>
      </c>
    </row>
    <row r="2821" spans="1:4" x14ac:dyDescent="0.3">
      <c r="A2821" s="317" t="s">
        <v>1199</v>
      </c>
      <c r="B2821" s="374" t="s">
        <v>1200</v>
      </c>
      <c r="C2821" s="317" t="s">
        <v>683</v>
      </c>
      <c r="D2821" s="317" t="s">
        <v>684</v>
      </c>
    </row>
    <row r="2822" spans="1:4" x14ac:dyDescent="0.3">
      <c r="A2822" s="317" t="s">
        <v>1199</v>
      </c>
      <c r="B2822" s="375" t="s">
        <v>1200</v>
      </c>
      <c r="C2822" s="317" t="s">
        <v>715</v>
      </c>
      <c r="D2822" s="317" t="s">
        <v>716</v>
      </c>
    </row>
    <row r="2823" spans="1:4" x14ac:dyDescent="0.3">
      <c r="A2823" s="317" t="s">
        <v>1199</v>
      </c>
      <c r="B2823" s="375" t="s">
        <v>1200</v>
      </c>
      <c r="C2823" s="317" t="s">
        <v>717</v>
      </c>
      <c r="D2823" t="s">
        <v>718</v>
      </c>
    </row>
    <row r="2824" spans="1:4" x14ac:dyDescent="0.3">
      <c r="A2824" s="317" t="s">
        <v>1199</v>
      </c>
      <c r="B2824" s="375" t="s">
        <v>1200</v>
      </c>
      <c r="C2824" s="317" t="s">
        <v>721</v>
      </c>
      <c r="D2824" s="317" t="s">
        <v>722</v>
      </c>
    </row>
    <row r="2825" spans="1:4" x14ac:dyDescent="0.3">
      <c r="A2825" s="317" t="s">
        <v>1199</v>
      </c>
      <c r="B2825" s="375" t="s">
        <v>1200</v>
      </c>
      <c r="C2825" s="317" t="s">
        <v>662</v>
      </c>
      <c r="D2825" s="317" t="s">
        <v>397</v>
      </c>
    </row>
    <row r="2826" spans="1:4" x14ac:dyDescent="0.3">
      <c r="A2826" s="317" t="s">
        <v>1199</v>
      </c>
      <c r="B2826" s="375" t="s">
        <v>1200</v>
      </c>
      <c r="C2826" s="317" t="s">
        <v>663</v>
      </c>
      <c r="D2826" s="317" t="s">
        <v>664</v>
      </c>
    </row>
    <row r="2827" spans="1:4" x14ac:dyDescent="0.3">
      <c r="A2827" s="317" t="s">
        <v>1199</v>
      </c>
      <c r="B2827" s="375" t="s">
        <v>1200</v>
      </c>
      <c r="C2827" s="317" t="s">
        <v>665</v>
      </c>
      <c r="D2827" s="317" t="s">
        <v>666</v>
      </c>
    </row>
    <row r="2828" spans="1:4" x14ac:dyDescent="0.3">
      <c r="A2828" s="317" t="s">
        <v>1201</v>
      </c>
      <c r="B2828" s="375" t="s">
        <v>1202</v>
      </c>
      <c r="C2828" s="317" t="s">
        <v>644</v>
      </c>
      <c r="D2828" s="317" t="s">
        <v>645</v>
      </c>
    </row>
    <row r="2829" spans="1:4" x14ac:dyDescent="0.3">
      <c r="A2829" s="317" t="s">
        <v>1201</v>
      </c>
      <c r="B2829" s="375" t="s">
        <v>1202</v>
      </c>
      <c r="C2829" s="317" t="s">
        <v>646</v>
      </c>
      <c r="D2829" s="317" t="s">
        <v>647</v>
      </c>
    </row>
    <row r="2830" spans="1:4" x14ac:dyDescent="0.3">
      <c r="A2830" s="317" t="s">
        <v>1201</v>
      </c>
      <c r="B2830" s="375" t="s">
        <v>1202</v>
      </c>
      <c r="C2830" s="317" t="s">
        <v>675</v>
      </c>
      <c r="D2830" s="317" t="s">
        <v>676</v>
      </c>
    </row>
    <row r="2831" spans="1:4" x14ac:dyDescent="0.3">
      <c r="A2831" s="317" t="s">
        <v>1201</v>
      </c>
      <c r="B2831" s="375" t="s">
        <v>1202</v>
      </c>
      <c r="C2831" s="317" t="s">
        <v>656</v>
      </c>
      <c r="D2831" s="317" t="s">
        <v>657</v>
      </c>
    </row>
    <row r="2832" spans="1:4" x14ac:dyDescent="0.3">
      <c r="A2832" s="317" t="s">
        <v>1201</v>
      </c>
      <c r="B2832" s="375" t="s">
        <v>1202</v>
      </c>
      <c r="C2832" s="317" t="s">
        <v>709</v>
      </c>
      <c r="D2832" s="317" t="s">
        <v>710</v>
      </c>
    </row>
    <row r="2833" spans="1:4" x14ac:dyDescent="0.3">
      <c r="A2833" s="317" t="s">
        <v>1201</v>
      </c>
      <c r="B2833" s="375" t="s">
        <v>1202</v>
      </c>
      <c r="C2833" s="317" t="s">
        <v>683</v>
      </c>
      <c r="D2833" s="317" t="s">
        <v>684</v>
      </c>
    </row>
    <row r="2834" spans="1:4" x14ac:dyDescent="0.3">
      <c r="A2834" s="317" t="s">
        <v>1201</v>
      </c>
      <c r="B2834" s="375" t="s">
        <v>1202</v>
      </c>
      <c r="C2834" s="317" t="s">
        <v>721</v>
      </c>
      <c r="D2834" s="317" t="s">
        <v>722</v>
      </c>
    </row>
    <row r="2835" spans="1:4" x14ac:dyDescent="0.3">
      <c r="A2835" s="317" t="s">
        <v>1201</v>
      </c>
      <c r="B2835" s="375" t="s">
        <v>1202</v>
      </c>
      <c r="C2835" s="317" t="s">
        <v>662</v>
      </c>
      <c r="D2835" s="317" t="s">
        <v>397</v>
      </c>
    </row>
    <row r="2836" spans="1:4" x14ac:dyDescent="0.3">
      <c r="A2836" s="317" t="s">
        <v>1201</v>
      </c>
      <c r="B2836" s="375" t="s">
        <v>1202</v>
      </c>
      <c r="C2836" s="317" t="s">
        <v>663</v>
      </c>
      <c r="D2836" s="317" t="s">
        <v>664</v>
      </c>
    </row>
    <row r="2837" spans="1:4" x14ac:dyDescent="0.3">
      <c r="A2837" s="317" t="s">
        <v>1201</v>
      </c>
      <c r="B2837" s="374" t="s">
        <v>1202</v>
      </c>
      <c r="C2837" s="317" t="s">
        <v>665</v>
      </c>
      <c r="D2837" s="317" t="s">
        <v>666</v>
      </c>
    </row>
    <row r="2838" spans="1:4" x14ac:dyDescent="0.3">
      <c r="A2838" s="317" t="s">
        <v>1203</v>
      </c>
      <c r="B2838" s="374" t="s">
        <v>1204</v>
      </c>
      <c r="C2838" s="317" t="s">
        <v>650</v>
      </c>
      <c r="D2838" s="317" t="s">
        <v>651</v>
      </c>
    </row>
    <row r="2839" spans="1:4" x14ac:dyDescent="0.3">
      <c r="A2839" s="317" t="s">
        <v>1203</v>
      </c>
      <c r="B2839" s="374" t="s">
        <v>1204</v>
      </c>
      <c r="C2839" s="317" t="s">
        <v>654</v>
      </c>
      <c r="D2839" s="317" t="s">
        <v>655</v>
      </c>
    </row>
    <row r="2840" spans="1:4" x14ac:dyDescent="0.3">
      <c r="A2840" s="317" t="s">
        <v>1203</v>
      </c>
      <c r="B2840" s="374" t="s">
        <v>1204</v>
      </c>
      <c r="C2840" s="317" t="s">
        <v>683</v>
      </c>
      <c r="D2840" s="317" t="s">
        <v>684</v>
      </c>
    </row>
    <row r="2841" spans="1:4" x14ac:dyDescent="0.3">
      <c r="A2841" s="317" t="s">
        <v>1203</v>
      </c>
      <c r="B2841" s="374" t="s">
        <v>1204</v>
      </c>
      <c r="C2841" s="317" t="s">
        <v>662</v>
      </c>
      <c r="D2841" s="317" t="s">
        <v>397</v>
      </c>
    </row>
    <row r="2842" spans="1:4" x14ac:dyDescent="0.3">
      <c r="A2842" s="317" t="s">
        <v>1203</v>
      </c>
      <c r="B2842" s="374" t="s">
        <v>1204</v>
      </c>
      <c r="C2842" s="317" t="s">
        <v>663</v>
      </c>
      <c r="D2842" s="317" t="s">
        <v>664</v>
      </c>
    </row>
    <row r="2843" spans="1:4" x14ac:dyDescent="0.3">
      <c r="A2843" s="317" t="s">
        <v>1203</v>
      </c>
      <c r="B2843" s="374" t="s">
        <v>1204</v>
      </c>
      <c r="C2843" s="317" t="s">
        <v>665</v>
      </c>
      <c r="D2843" s="317" t="s">
        <v>666</v>
      </c>
    </row>
    <row r="2844" spans="1:4" x14ac:dyDescent="0.3">
      <c r="A2844" s="317" t="s">
        <v>1205</v>
      </c>
      <c r="B2844" s="374" t="s">
        <v>1206</v>
      </c>
      <c r="C2844" s="317" t="s">
        <v>669</v>
      </c>
      <c r="D2844" s="317" t="s">
        <v>670</v>
      </c>
    </row>
    <row r="2845" spans="1:4" x14ac:dyDescent="0.3">
      <c r="A2845" s="317" t="s">
        <v>1205</v>
      </c>
      <c r="B2845" s="374" t="s">
        <v>1206</v>
      </c>
      <c r="C2845" s="317" t="s">
        <v>644</v>
      </c>
      <c r="D2845" s="317" t="s">
        <v>645</v>
      </c>
    </row>
    <row r="2846" spans="1:4" x14ac:dyDescent="0.3">
      <c r="A2846" s="317" t="s">
        <v>1205</v>
      </c>
      <c r="B2846" s="374" t="s">
        <v>1206</v>
      </c>
      <c r="C2846" s="317" t="s">
        <v>648</v>
      </c>
      <c r="D2846" s="317" t="s">
        <v>649</v>
      </c>
    </row>
    <row r="2847" spans="1:4" x14ac:dyDescent="0.3">
      <c r="A2847" s="317" t="s">
        <v>1205</v>
      </c>
      <c r="B2847" s="374" t="s">
        <v>1206</v>
      </c>
      <c r="C2847" s="317" t="s">
        <v>673</v>
      </c>
      <c r="D2847" s="317" t="s">
        <v>674</v>
      </c>
    </row>
    <row r="2848" spans="1:4" x14ac:dyDescent="0.3">
      <c r="A2848" s="317" t="s">
        <v>1205</v>
      </c>
      <c r="B2848" s="374" t="s">
        <v>1206</v>
      </c>
      <c r="C2848" s="317" t="s">
        <v>650</v>
      </c>
      <c r="D2848" s="317" t="s">
        <v>651</v>
      </c>
    </row>
    <row r="2849" spans="1:4" x14ac:dyDescent="0.3">
      <c r="A2849" s="317" t="s">
        <v>1205</v>
      </c>
      <c r="B2849" s="374" t="s">
        <v>1206</v>
      </c>
      <c r="C2849" s="317" t="s">
        <v>729</v>
      </c>
      <c r="D2849" s="317" t="s">
        <v>730</v>
      </c>
    </row>
    <row r="2850" spans="1:4" x14ac:dyDescent="0.3">
      <c r="A2850" s="317" t="s">
        <v>1205</v>
      </c>
      <c r="B2850" s="374" t="s">
        <v>1206</v>
      </c>
      <c r="C2850" s="317" t="s">
        <v>675</v>
      </c>
      <c r="D2850" s="317" t="s">
        <v>676</v>
      </c>
    </row>
    <row r="2851" spans="1:4" x14ac:dyDescent="0.3">
      <c r="A2851" s="317" t="s">
        <v>1205</v>
      </c>
      <c r="B2851" s="374" t="s">
        <v>1206</v>
      </c>
      <c r="C2851" s="317" t="s">
        <v>654</v>
      </c>
      <c r="D2851" s="317" t="s">
        <v>655</v>
      </c>
    </row>
    <row r="2852" spans="1:4" x14ac:dyDescent="0.3">
      <c r="A2852" s="317" t="s">
        <v>1205</v>
      </c>
      <c r="B2852" s="374" t="s">
        <v>1206</v>
      </c>
      <c r="C2852" s="317" t="s">
        <v>656</v>
      </c>
      <c r="D2852" s="317" t="s">
        <v>657</v>
      </c>
    </row>
    <row r="2853" spans="1:4" x14ac:dyDescent="0.3">
      <c r="A2853" s="317" t="s">
        <v>1205</v>
      </c>
      <c r="B2853" s="374" t="s">
        <v>1206</v>
      </c>
      <c r="C2853" s="317" t="s">
        <v>681</v>
      </c>
      <c r="D2853" s="317" t="s">
        <v>682</v>
      </c>
    </row>
    <row r="2854" spans="1:4" x14ac:dyDescent="0.3">
      <c r="A2854" s="317" t="s">
        <v>1205</v>
      </c>
      <c r="B2854" s="374" t="s">
        <v>1206</v>
      </c>
      <c r="C2854" s="317" t="s">
        <v>709</v>
      </c>
      <c r="D2854" s="317" t="s">
        <v>710</v>
      </c>
    </row>
    <row r="2855" spans="1:4" x14ac:dyDescent="0.3">
      <c r="A2855" s="317" t="s">
        <v>1205</v>
      </c>
      <c r="B2855" s="374" t="s">
        <v>1206</v>
      </c>
      <c r="C2855" s="317" t="s">
        <v>683</v>
      </c>
      <c r="D2855" s="317" t="s">
        <v>684</v>
      </c>
    </row>
    <row r="2856" spans="1:4" x14ac:dyDescent="0.3">
      <c r="A2856" s="317" t="s">
        <v>1205</v>
      </c>
      <c r="B2856" s="374" t="s">
        <v>1206</v>
      </c>
      <c r="C2856" s="317" t="s">
        <v>715</v>
      </c>
      <c r="D2856" s="317" t="s">
        <v>716</v>
      </c>
    </row>
    <row r="2857" spans="1:4" x14ac:dyDescent="0.3">
      <c r="A2857" s="317" t="s">
        <v>1205</v>
      </c>
      <c r="B2857" s="375" t="s">
        <v>1206</v>
      </c>
      <c r="C2857" s="317" t="s">
        <v>721</v>
      </c>
      <c r="D2857" s="317" t="s">
        <v>722</v>
      </c>
    </row>
    <row r="2858" spans="1:4" x14ac:dyDescent="0.3">
      <c r="A2858" s="317" t="s">
        <v>1205</v>
      </c>
      <c r="B2858" s="375" t="s">
        <v>1206</v>
      </c>
      <c r="C2858" s="317" t="s">
        <v>662</v>
      </c>
      <c r="D2858" s="317" t="s">
        <v>397</v>
      </c>
    </row>
    <row r="2859" spans="1:4" x14ac:dyDescent="0.3">
      <c r="A2859" s="317" t="s">
        <v>1205</v>
      </c>
      <c r="B2859" s="375" t="s">
        <v>1206</v>
      </c>
      <c r="C2859" s="317" t="s">
        <v>663</v>
      </c>
      <c r="D2859" s="317" t="s">
        <v>664</v>
      </c>
    </row>
    <row r="2860" spans="1:4" x14ac:dyDescent="0.3">
      <c r="A2860" s="317" t="s">
        <v>1205</v>
      </c>
      <c r="B2860" s="375" t="s">
        <v>1206</v>
      </c>
      <c r="C2860" s="317" t="s">
        <v>665</v>
      </c>
      <c r="D2860" s="317" t="s">
        <v>666</v>
      </c>
    </row>
    <row r="2861" spans="1:4" x14ac:dyDescent="0.3">
      <c r="A2861" s="317" t="s">
        <v>1207</v>
      </c>
      <c r="B2861" s="375" t="s">
        <v>1208</v>
      </c>
      <c r="C2861" s="317" t="s">
        <v>669</v>
      </c>
      <c r="D2861" s="317" t="s">
        <v>670</v>
      </c>
    </row>
    <row r="2862" spans="1:4" x14ac:dyDescent="0.3">
      <c r="A2862" s="317" t="s">
        <v>1207</v>
      </c>
      <c r="B2862" s="375" t="s">
        <v>1208</v>
      </c>
      <c r="C2862" s="317" t="s">
        <v>644</v>
      </c>
      <c r="D2862" s="317" t="s">
        <v>645</v>
      </c>
    </row>
    <row r="2863" spans="1:4" x14ac:dyDescent="0.3">
      <c r="A2863" s="317" t="s">
        <v>1207</v>
      </c>
      <c r="B2863" s="375" t="s">
        <v>1208</v>
      </c>
      <c r="C2863" s="317" t="s">
        <v>646</v>
      </c>
      <c r="D2863" s="317" t="s">
        <v>647</v>
      </c>
    </row>
    <row r="2864" spans="1:4" x14ac:dyDescent="0.3">
      <c r="A2864" s="317" t="s">
        <v>1207</v>
      </c>
      <c r="B2864" s="375" t="s">
        <v>1208</v>
      </c>
      <c r="C2864" s="317" t="s">
        <v>691</v>
      </c>
      <c r="D2864" s="317" t="s">
        <v>692</v>
      </c>
    </row>
    <row r="2865" spans="1:4" x14ac:dyDescent="0.3">
      <c r="A2865" s="317" t="s">
        <v>1207</v>
      </c>
      <c r="B2865" s="375" t="s">
        <v>1208</v>
      </c>
      <c r="C2865" s="317" t="s">
        <v>695</v>
      </c>
      <c r="D2865" s="317" t="s">
        <v>696</v>
      </c>
    </row>
    <row r="2866" spans="1:4" x14ac:dyDescent="0.3">
      <c r="A2866" s="317" t="s">
        <v>1207</v>
      </c>
      <c r="B2866" s="375" t="s">
        <v>1208</v>
      </c>
      <c r="C2866" s="317" t="s">
        <v>648</v>
      </c>
      <c r="D2866" s="317" t="s">
        <v>649</v>
      </c>
    </row>
    <row r="2867" spans="1:4" x14ac:dyDescent="0.3">
      <c r="A2867" s="317" t="s">
        <v>1207</v>
      </c>
      <c r="B2867" s="375" t="s">
        <v>1208</v>
      </c>
      <c r="C2867" s="317" t="s">
        <v>697</v>
      </c>
      <c r="D2867" s="317" t="s">
        <v>698</v>
      </c>
    </row>
    <row r="2868" spans="1:4" x14ac:dyDescent="0.3">
      <c r="A2868" s="317" t="s">
        <v>1207</v>
      </c>
      <c r="B2868" s="375" t="s">
        <v>1208</v>
      </c>
      <c r="C2868" s="317" t="s">
        <v>650</v>
      </c>
      <c r="D2868" s="317" t="s">
        <v>651</v>
      </c>
    </row>
    <row r="2869" spans="1:4" x14ac:dyDescent="0.3">
      <c r="A2869" s="317" t="s">
        <v>1207</v>
      </c>
      <c r="B2869" s="375" t="s">
        <v>1208</v>
      </c>
      <c r="C2869" s="317" t="s">
        <v>729</v>
      </c>
      <c r="D2869" s="317" t="s">
        <v>730</v>
      </c>
    </row>
    <row r="2870" spans="1:4" x14ac:dyDescent="0.3">
      <c r="A2870" s="317" t="s">
        <v>1207</v>
      </c>
      <c r="B2870" s="375" t="s">
        <v>1208</v>
      </c>
      <c r="C2870" s="317" t="s">
        <v>675</v>
      </c>
      <c r="D2870" s="317" t="s">
        <v>676</v>
      </c>
    </row>
    <row r="2871" spans="1:4" x14ac:dyDescent="0.3">
      <c r="A2871" s="317" t="s">
        <v>1207</v>
      </c>
      <c r="B2871" s="375" t="s">
        <v>1208</v>
      </c>
      <c r="C2871" s="317" t="s">
        <v>660</v>
      </c>
      <c r="D2871" s="317" t="s">
        <v>661</v>
      </c>
    </row>
    <row r="2872" spans="1:4" x14ac:dyDescent="0.3">
      <c r="A2872" s="317" t="s">
        <v>1207</v>
      </c>
      <c r="B2872" s="375" t="s">
        <v>1208</v>
      </c>
      <c r="C2872" s="317" t="s">
        <v>683</v>
      </c>
      <c r="D2872" s="317" t="s">
        <v>684</v>
      </c>
    </row>
    <row r="2873" spans="1:4" x14ac:dyDescent="0.3">
      <c r="A2873" s="317" t="s">
        <v>1207</v>
      </c>
      <c r="B2873" s="375" t="s">
        <v>1208</v>
      </c>
      <c r="C2873" s="317" t="s">
        <v>711</v>
      </c>
      <c r="D2873" s="317" t="s">
        <v>712</v>
      </c>
    </row>
    <row r="2874" spans="1:4" x14ac:dyDescent="0.3">
      <c r="A2874" s="317" t="s">
        <v>1207</v>
      </c>
      <c r="B2874" s="375" t="s">
        <v>1208</v>
      </c>
      <c r="C2874" s="317" t="s">
        <v>713</v>
      </c>
      <c r="D2874" s="317" t="s">
        <v>714</v>
      </c>
    </row>
    <row r="2875" spans="1:4" x14ac:dyDescent="0.3">
      <c r="A2875" s="317" t="s">
        <v>1207</v>
      </c>
      <c r="B2875" s="375" t="s">
        <v>1208</v>
      </c>
      <c r="C2875" s="317" t="s">
        <v>721</v>
      </c>
      <c r="D2875" s="317" t="s">
        <v>722</v>
      </c>
    </row>
    <row r="2876" spans="1:4" x14ac:dyDescent="0.3">
      <c r="A2876" s="317" t="s">
        <v>1207</v>
      </c>
      <c r="B2876" s="375" t="s">
        <v>1208</v>
      </c>
      <c r="C2876" s="317" t="s">
        <v>662</v>
      </c>
      <c r="D2876" s="317" t="s">
        <v>397</v>
      </c>
    </row>
    <row r="2877" spans="1:4" x14ac:dyDescent="0.3">
      <c r="A2877" s="317" t="s">
        <v>1207</v>
      </c>
      <c r="B2877" s="375" t="s">
        <v>1208</v>
      </c>
      <c r="C2877" s="317" t="s">
        <v>663</v>
      </c>
      <c r="D2877" s="317" t="s">
        <v>664</v>
      </c>
    </row>
    <row r="2878" spans="1:4" x14ac:dyDescent="0.3">
      <c r="A2878" s="317" t="s">
        <v>1207</v>
      </c>
      <c r="B2878" s="375" t="s">
        <v>1208</v>
      </c>
      <c r="C2878" s="317" t="s">
        <v>665</v>
      </c>
      <c r="D2878" s="317" t="s">
        <v>666</v>
      </c>
    </row>
    <row r="2879" spans="1:4" x14ac:dyDescent="0.3">
      <c r="A2879" s="317" t="s">
        <v>1209</v>
      </c>
      <c r="B2879" s="375" t="s">
        <v>1210</v>
      </c>
      <c r="C2879" s="317" t="s">
        <v>644</v>
      </c>
      <c r="D2879" s="317" t="s">
        <v>645</v>
      </c>
    </row>
    <row r="2880" spans="1:4" x14ac:dyDescent="0.3">
      <c r="A2880" s="317" t="s">
        <v>1209</v>
      </c>
      <c r="B2880" s="375" t="s">
        <v>1210</v>
      </c>
      <c r="C2880" s="317" t="s">
        <v>646</v>
      </c>
      <c r="D2880" s="317" t="s">
        <v>647</v>
      </c>
    </row>
    <row r="2881" spans="1:4" x14ac:dyDescent="0.3">
      <c r="A2881" s="317" t="s">
        <v>1209</v>
      </c>
      <c r="B2881" s="375" t="s">
        <v>1210</v>
      </c>
      <c r="C2881" s="317" t="s">
        <v>695</v>
      </c>
      <c r="D2881" s="317" t="s">
        <v>696</v>
      </c>
    </row>
    <row r="2882" spans="1:4" x14ac:dyDescent="0.3">
      <c r="A2882" s="317" t="s">
        <v>1209</v>
      </c>
      <c r="B2882" s="375" t="s">
        <v>1210</v>
      </c>
      <c r="C2882" s="317" t="s">
        <v>648</v>
      </c>
      <c r="D2882" s="317" t="s">
        <v>649</v>
      </c>
    </row>
    <row r="2883" spans="1:4" x14ac:dyDescent="0.3">
      <c r="A2883" s="317" t="s">
        <v>1209</v>
      </c>
      <c r="B2883" s="375" t="s">
        <v>1210</v>
      </c>
      <c r="C2883" s="317" t="s">
        <v>697</v>
      </c>
      <c r="D2883" s="317" t="s">
        <v>698</v>
      </c>
    </row>
    <row r="2884" spans="1:4" x14ac:dyDescent="0.3">
      <c r="A2884" s="317" t="s">
        <v>1209</v>
      </c>
      <c r="B2884" s="375" t="s">
        <v>1210</v>
      </c>
      <c r="C2884" s="317" t="s">
        <v>673</v>
      </c>
      <c r="D2884" s="317" t="s">
        <v>674</v>
      </c>
    </row>
    <row r="2885" spans="1:4" x14ac:dyDescent="0.3">
      <c r="A2885" s="317" t="s">
        <v>1209</v>
      </c>
      <c r="B2885" s="375" t="s">
        <v>1210</v>
      </c>
      <c r="C2885" s="317" t="s">
        <v>650</v>
      </c>
      <c r="D2885" s="317" t="s">
        <v>651</v>
      </c>
    </row>
    <row r="2886" spans="1:4" x14ac:dyDescent="0.3">
      <c r="A2886" s="317" t="s">
        <v>1209</v>
      </c>
      <c r="B2886" s="375" t="s">
        <v>1210</v>
      </c>
      <c r="C2886" s="317" t="s">
        <v>707</v>
      </c>
      <c r="D2886" s="317" t="s">
        <v>708</v>
      </c>
    </row>
    <row r="2887" spans="1:4" x14ac:dyDescent="0.3">
      <c r="A2887" s="317" t="s">
        <v>1209</v>
      </c>
      <c r="B2887" s="375" t="s">
        <v>1210</v>
      </c>
      <c r="C2887" s="317" t="s">
        <v>654</v>
      </c>
      <c r="D2887" s="317" t="s">
        <v>655</v>
      </c>
    </row>
    <row r="2888" spans="1:4" x14ac:dyDescent="0.3">
      <c r="A2888" s="317" t="s">
        <v>1209</v>
      </c>
      <c r="B2888" s="374" t="s">
        <v>1210</v>
      </c>
      <c r="C2888" s="317" t="s">
        <v>656</v>
      </c>
      <c r="D2888" s="317" t="s">
        <v>657</v>
      </c>
    </row>
    <row r="2889" spans="1:4" x14ac:dyDescent="0.3">
      <c r="A2889" s="317" t="s">
        <v>1209</v>
      </c>
      <c r="B2889" s="374" t="s">
        <v>1210</v>
      </c>
      <c r="C2889" s="317" t="s">
        <v>709</v>
      </c>
      <c r="D2889" s="317" t="s">
        <v>710</v>
      </c>
    </row>
    <row r="2890" spans="1:4" x14ac:dyDescent="0.3">
      <c r="A2890" s="317" t="s">
        <v>1209</v>
      </c>
      <c r="B2890" s="374" t="s">
        <v>1210</v>
      </c>
      <c r="C2890" s="317" t="s">
        <v>662</v>
      </c>
      <c r="D2890" s="317" t="s">
        <v>397</v>
      </c>
    </row>
    <row r="2891" spans="1:4" x14ac:dyDescent="0.3">
      <c r="A2891" s="317" t="s">
        <v>1209</v>
      </c>
      <c r="B2891" s="374" t="s">
        <v>1210</v>
      </c>
      <c r="C2891" s="317" t="s">
        <v>663</v>
      </c>
      <c r="D2891" s="317" t="s">
        <v>664</v>
      </c>
    </row>
    <row r="2892" spans="1:4" x14ac:dyDescent="0.3">
      <c r="A2892" s="317" t="s">
        <v>1209</v>
      </c>
      <c r="B2892" s="374" t="s">
        <v>1210</v>
      </c>
      <c r="C2892" s="317" t="s">
        <v>665</v>
      </c>
      <c r="D2892" s="317" t="s">
        <v>666</v>
      </c>
    </row>
    <row r="2893" spans="1:4" x14ac:dyDescent="0.3">
      <c r="A2893" s="317" t="s">
        <v>1211</v>
      </c>
      <c r="B2893" s="374" t="s">
        <v>1212</v>
      </c>
      <c r="C2893" s="317" t="s">
        <v>646</v>
      </c>
      <c r="D2893" s="317" t="s">
        <v>647</v>
      </c>
    </row>
    <row r="2894" spans="1:4" x14ac:dyDescent="0.3">
      <c r="A2894" s="317" t="s">
        <v>1211</v>
      </c>
      <c r="B2894" s="374" t="s">
        <v>1212</v>
      </c>
      <c r="C2894" s="317" t="s">
        <v>650</v>
      </c>
      <c r="D2894" s="317" t="s">
        <v>651</v>
      </c>
    </row>
    <row r="2895" spans="1:4" x14ac:dyDescent="0.3">
      <c r="A2895" s="317" t="s">
        <v>1211</v>
      </c>
      <c r="B2895" s="374" t="s">
        <v>1212</v>
      </c>
      <c r="C2895" s="317" t="s">
        <v>705</v>
      </c>
      <c r="D2895" s="317" t="s">
        <v>706</v>
      </c>
    </row>
    <row r="2896" spans="1:4" x14ac:dyDescent="0.3">
      <c r="A2896" s="317" t="s">
        <v>1211</v>
      </c>
      <c r="B2896" s="374" t="s">
        <v>1212</v>
      </c>
      <c r="C2896" s="317" t="s">
        <v>654</v>
      </c>
      <c r="D2896" s="317" t="s">
        <v>655</v>
      </c>
    </row>
    <row r="2897" spans="1:4" x14ac:dyDescent="0.3">
      <c r="A2897" s="317" t="s">
        <v>1211</v>
      </c>
      <c r="B2897" s="374" t="s">
        <v>1212</v>
      </c>
      <c r="C2897" s="317" t="s">
        <v>658</v>
      </c>
      <c r="D2897" s="317" t="s">
        <v>659</v>
      </c>
    </row>
    <row r="2898" spans="1:4" x14ac:dyDescent="0.3">
      <c r="A2898" s="317" t="s">
        <v>1211</v>
      </c>
      <c r="B2898" s="374" t="s">
        <v>1212</v>
      </c>
      <c r="C2898" s="317" t="s">
        <v>679</v>
      </c>
      <c r="D2898" s="317" t="s">
        <v>680</v>
      </c>
    </row>
    <row r="2899" spans="1:4" x14ac:dyDescent="0.3">
      <c r="A2899" s="317" t="s">
        <v>1211</v>
      </c>
      <c r="B2899" s="374" t="s">
        <v>1212</v>
      </c>
      <c r="C2899" s="317" t="s">
        <v>662</v>
      </c>
      <c r="D2899" s="317" t="s">
        <v>397</v>
      </c>
    </row>
    <row r="2900" spans="1:4" x14ac:dyDescent="0.3">
      <c r="A2900" s="317" t="s">
        <v>1211</v>
      </c>
      <c r="B2900" s="374" t="s">
        <v>1212</v>
      </c>
      <c r="C2900" s="317" t="s">
        <v>663</v>
      </c>
      <c r="D2900" s="317" t="s">
        <v>664</v>
      </c>
    </row>
    <row r="2901" spans="1:4" x14ac:dyDescent="0.3">
      <c r="A2901" s="317" t="s">
        <v>1211</v>
      </c>
      <c r="B2901" s="374" t="s">
        <v>1212</v>
      </c>
      <c r="C2901" s="317" t="s">
        <v>665</v>
      </c>
      <c r="D2901" s="317" t="s">
        <v>666</v>
      </c>
    </row>
    <row r="2902" spans="1:4" x14ac:dyDescent="0.3">
      <c r="A2902" s="317" t="s">
        <v>1213</v>
      </c>
      <c r="B2902" s="374" t="s">
        <v>1214</v>
      </c>
      <c r="C2902" s="317" t="s">
        <v>646</v>
      </c>
      <c r="D2902" s="317" t="s">
        <v>647</v>
      </c>
    </row>
    <row r="2903" spans="1:4" x14ac:dyDescent="0.3">
      <c r="A2903" s="317" t="s">
        <v>1213</v>
      </c>
      <c r="B2903" s="374" t="s">
        <v>1214</v>
      </c>
      <c r="C2903" s="317" t="s">
        <v>648</v>
      </c>
      <c r="D2903" s="317" t="s">
        <v>649</v>
      </c>
    </row>
    <row r="2904" spans="1:4" x14ac:dyDescent="0.3">
      <c r="A2904" s="317" t="s">
        <v>1213</v>
      </c>
      <c r="B2904" s="374" t="s">
        <v>1214</v>
      </c>
      <c r="C2904" s="317" t="s">
        <v>650</v>
      </c>
      <c r="D2904" s="317" t="s">
        <v>651</v>
      </c>
    </row>
    <row r="2905" spans="1:4" x14ac:dyDescent="0.3">
      <c r="A2905" s="317" t="s">
        <v>1213</v>
      </c>
      <c r="B2905" s="374" t="s">
        <v>1214</v>
      </c>
      <c r="C2905" s="317" t="s">
        <v>729</v>
      </c>
      <c r="D2905" s="317" t="s">
        <v>730</v>
      </c>
    </row>
    <row r="2906" spans="1:4" x14ac:dyDescent="0.3">
      <c r="A2906" s="317" t="s">
        <v>1213</v>
      </c>
      <c r="B2906" s="374" t="s">
        <v>1214</v>
      </c>
      <c r="C2906" s="317" t="s">
        <v>675</v>
      </c>
      <c r="D2906" s="317" t="s">
        <v>676</v>
      </c>
    </row>
    <row r="2907" spans="1:4" x14ac:dyDescent="0.3">
      <c r="A2907" s="317" t="s">
        <v>1213</v>
      </c>
      <c r="B2907" s="374" t="s">
        <v>1214</v>
      </c>
      <c r="C2907" s="317" t="s">
        <v>681</v>
      </c>
      <c r="D2907" s="317" t="s">
        <v>682</v>
      </c>
    </row>
    <row r="2908" spans="1:4" x14ac:dyDescent="0.3">
      <c r="A2908" s="317" t="s">
        <v>1213</v>
      </c>
      <c r="B2908" s="374" t="s">
        <v>1214</v>
      </c>
      <c r="C2908" s="317" t="s">
        <v>683</v>
      </c>
      <c r="D2908" s="317" t="s">
        <v>684</v>
      </c>
    </row>
    <row r="2909" spans="1:4" x14ac:dyDescent="0.3">
      <c r="A2909" s="317" t="s">
        <v>1213</v>
      </c>
      <c r="B2909" s="374" t="s">
        <v>1214</v>
      </c>
      <c r="C2909" s="317" t="s">
        <v>715</v>
      </c>
      <c r="D2909" s="317" t="s">
        <v>716</v>
      </c>
    </row>
    <row r="2910" spans="1:4" x14ac:dyDescent="0.3">
      <c r="A2910" s="317" t="s">
        <v>1213</v>
      </c>
      <c r="B2910" s="374" t="s">
        <v>1214</v>
      </c>
      <c r="C2910" s="317" t="s">
        <v>717</v>
      </c>
      <c r="D2910" t="s">
        <v>718</v>
      </c>
    </row>
    <row r="2911" spans="1:4" x14ac:dyDescent="0.3">
      <c r="A2911" s="317" t="s">
        <v>1213</v>
      </c>
      <c r="B2911" s="374" t="s">
        <v>1214</v>
      </c>
      <c r="C2911" s="317" t="s">
        <v>663</v>
      </c>
      <c r="D2911" s="317" t="s">
        <v>664</v>
      </c>
    </row>
    <row r="2912" spans="1:4" x14ac:dyDescent="0.3">
      <c r="A2912" s="317" t="s">
        <v>1213</v>
      </c>
      <c r="B2912" s="374" t="s">
        <v>1214</v>
      </c>
      <c r="C2912" s="317" t="s">
        <v>665</v>
      </c>
      <c r="D2912" s="317" t="s">
        <v>666</v>
      </c>
    </row>
    <row r="2913" spans="1:4" x14ac:dyDescent="0.3">
      <c r="A2913" s="317" t="s">
        <v>1215</v>
      </c>
      <c r="B2913" s="374" t="s">
        <v>1216</v>
      </c>
      <c r="C2913" s="376" t="s">
        <v>669</v>
      </c>
      <c r="D2913" s="317" t="s">
        <v>670</v>
      </c>
    </row>
    <row r="2914" spans="1:4" x14ac:dyDescent="0.3">
      <c r="A2914" s="317" t="s">
        <v>1215</v>
      </c>
      <c r="B2914" s="374" t="s">
        <v>1216</v>
      </c>
      <c r="C2914" s="376" t="s">
        <v>689</v>
      </c>
      <c r="D2914" s="317" t="s">
        <v>690</v>
      </c>
    </row>
    <row r="2915" spans="1:4" x14ac:dyDescent="0.3">
      <c r="A2915" s="317" t="s">
        <v>1215</v>
      </c>
      <c r="B2915" s="380" t="s">
        <v>1216</v>
      </c>
      <c r="C2915" s="376" t="s">
        <v>646</v>
      </c>
      <c r="D2915" s="317" t="s">
        <v>647</v>
      </c>
    </row>
    <row r="2916" spans="1:4" x14ac:dyDescent="0.3">
      <c r="A2916" s="317" t="s">
        <v>1215</v>
      </c>
      <c r="B2916" s="380" t="s">
        <v>1216</v>
      </c>
      <c r="C2916" s="317" t="s">
        <v>691</v>
      </c>
      <c r="D2916" s="317" t="s">
        <v>692</v>
      </c>
    </row>
    <row r="2917" spans="1:4" x14ac:dyDescent="0.3">
      <c r="A2917" s="317" t="s">
        <v>1215</v>
      </c>
      <c r="B2917" s="380" t="s">
        <v>1216</v>
      </c>
      <c r="C2917" s="376" t="s">
        <v>794</v>
      </c>
      <c r="D2917" t="s">
        <v>795</v>
      </c>
    </row>
    <row r="2918" spans="1:4" x14ac:dyDescent="0.3">
      <c r="A2918" s="317" t="s">
        <v>1215</v>
      </c>
      <c r="B2918" s="380" t="s">
        <v>1216</v>
      </c>
      <c r="C2918" s="317" t="s">
        <v>648</v>
      </c>
      <c r="D2918" s="317" t="s">
        <v>649</v>
      </c>
    </row>
    <row r="2919" spans="1:4" x14ac:dyDescent="0.3">
      <c r="A2919" s="317" t="s">
        <v>1215</v>
      </c>
      <c r="B2919" s="381" t="s">
        <v>1216</v>
      </c>
      <c r="C2919" s="376" t="s">
        <v>701</v>
      </c>
      <c r="D2919" t="s">
        <v>702</v>
      </c>
    </row>
    <row r="2920" spans="1:4" x14ac:dyDescent="0.3">
      <c r="A2920" s="317" t="s">
        <v>1215</v>
      </c>
      <c r="B2920" s="381" t="s">
        <v>1216</v>
      </c>
      <c r="C2920" s="376" t="s">
        <v>671</v>
      </c>
      <c r="D2920" s="317" t="s">
        <v>672</v>
      </c>
    </row>
    <row r="2921" spans="1:4" x14ac:dyDescent="0.3">
      <c r="A2921" s="317" t="s">
        <v>1215</v>
      </c>
      <c r="B2921" s="381" t="s">
        <v>1216</v>
      </c>
      <c r="C2921" s="376" t="s">
        <v>656</v>
      </c>
      <c r="D2921" s="317" t="s">
        <v>657</v>
      </c>
    </row>
    <row r="2922" spans="1:4" x14ac:dyDescent="0.3">
      <c r="A2922" s="317" t="s">
        <v>1215</v>
      </c>
      <c r="B2922" s="381" t="s">
        <v>1216</v>
      </c>
      <c r="C2922" s="376" t="s">
        <v>679</v>
      </c>
      <c r="D2922" s="317" t="s">
        <v>680</v>
      </c>
    </row>
    <row r="2923" spans="1:4" x14ac:dyDescent="0.3">
      <c r="A2923" s="317" t="s">
        <v>1215</v>
      </c>
      <c r="B2923" s="381" t="s">
        <v>1216</v>
      </c>
      <c r="C2923" s="376" t="s">
        <v>660</v>
      </c>
      <c r="D2923" s="317" t="s">
        <v>661</v>
      </c>
    </row>
    <row r="2924" spans="1:4" x14ac:dyDescent="0.3">
      <c r="A2924" s="317" t="s">
        <v>1215</v>
      </c>
      <c r="B2924" s="381" t="s">
        <v>1216</v>
      </c>
      <c r="C2924" s="317" t="s">
        <v>683</v>
      </c>
      <c r="D2924" s="317" t="s">
        <v>684</v>
      </c>
    </row>
    <row r="2925" spans="1:4" x14ac:dyDescent="0.3">
      <c r="A2925" s="317" t="s">
        <v>1215</v>
      </c>
      <c r="B2925" s="380" t="s">
        <v>1216</v>
      </c>
      <c r="C2925" s="317" t="s">
        <v>663</v>
      </c>
      <c r="D2925" s="317" t="s">
        <v>664</v>
      </c>
    </row>
    <row r="2926" spans="1:4" x14ac:dyDescent="0.3">
      <c r="A2926" s="317" t="s">
        <v>1215</v>
      </c>
      <c r="B2926" s="381" t="s">
        <v>1216</v>
      </c>
      <c r="C2926" s="317" t="s">
        <v>665</v>
      </c>
      <c r="D2926" s="317" t="s">
        <v>666</v>
      </c>
    </row>
    <row r="2927" spans="1:4" x14ac:dyDescent="0.3">
      <c r="A2927" s="317" t="s">
        <v>1217</v>
      </c>
      <c r="B2927" s="381" t="s">
        <v>1218</v>
      </c>
      <c r="C2927" s="317" t="s">
        <v>644</v>
      </c>
      <c r="D2927" s="317" t="s">
        <v>645</v>
      </c>
    </row>
    <row r="2928" spans="1:4" x14ac:dyDescent="0.3">
      <c r="A2928" s="317" t="s">
        <v>1217</v>
      </c>
      <c r="B2928" s="381" t="s">
        <v>1218</v>
      </c>
      <c r="C2928" s="317" t="s">
        <v>646</v>
      </c>
      <c r="D2928" s="317" t="s">
        <v>647</v>
      </c>
    </row>
    <row r="2929" spans="1:4" x14ac:dyDescent="0.3">
      <c r="A2929" s="317" t="s">
        <v>1217</v>
      </c>
      <c r="B2929" s="381" t="s">
        <v>1218</v>
      </c>
      <c r="C2929" s="317" t="s">
        <v>648</v>
      </c>
      <c r="D2929" s="317" t="s">
        <v>649</v>
      </c>
    </row>
    <row r="2930" spans="1:4" x14ac:dyDescent="0.3">
      <c r="A2930" s="317" t="s">
        <v>1217</v>
      </c>
      <c r="B2930" s="381" t="s">
        <v>1218</v>
      </c>
      <c r="C2930" s="317" t="s">
        <v>650</v>
      </c>
      <c r="D2930" s="317" t="s">
        <v>651</v>
      </c>
    </row>
    <row r="2931" spans="1:4" x14ac:dyDescent="0.3">
      <c r="A2931" s="317" t="s">
        <v>1217</v>
      </c>
      <c r="B2931" s="381" t="s">
        <v>1218</v>
      </c>
      <c r="C2931" s="317" t="s">
        <v>729</v>
      </c>
      <c r="D2931" s="317" t="s">
        <v>730</v>
      </c>
    </row>
    <row r="2932" spans="1:4" x14ac:dyDescent="0.3">
      <c r="A2932" s="317" t="s">
        <v>1217</v>
      </c>
      <c r="B2932" s="381" t="s">
        <v>1218</v>
      </c>
      <c r="C2932" s="317" t="s">
        <v>1067</v>
      </c>
      <c r="D2932" t="s">
        <v>1068</v>
      </c>
    </row>
    <row r="2933" spans="1:4" x14ac:dyDescent="0.3">
      <c r="A2933" s="317" t="s">
        <v>1217</v>
      </c>
      <c r="B2933" s="381" t="s">
        <v>1218</v>
      </c>
      <c r="C2933" s="317" t="s">
        <v>891</v>
      </c>
      <c r="D2933" t="s">
        <v>892</v>
      </c>
    </row>
    <row r="2934" spans="1:4" x14ac:dyDescent="0.3">
      <c r="A2934" s="317" t="s">
        <v>1217</v>
      </c>
      <c r="B2934" s="381" t="s">
        <v>1218</v>
      </c>
      <c r="C2934" s="317" t="s">
        <v>675</v>
      </c>
      <c r="D2934" s="317" t="s">
        <v>676</v>
      </c>
    </row>
    <row r="2935" spans="1:4" x14ac:dyDescent="0.3">
      <c r="A2935" s="317" t="s">
        <v>1217</v>
      </c>
      <c r="B2935" s="375" t="s">
        <v>1218</v>
      </c>
      <c r="C2935" s="317" t="s">
        <v>654</v>
      </c>
      <c r="D2935" s="317" t="s">
        <v>655</v>
      </c>
    </row>
    <row r="2936" spans="1:4" x14ac:dyDescent="0.3">
      <c r="A2936" s="317" t="s">
        <v>1217</v>
      </c>
      <c r="B2936" s="375" t="s">
        <v>1218</v>
      </c>
      <c r="C2936" s="317" t="s">
        <v>656</v>
      </c>
      <c r="D2936" s="317" t="s">
        <v>657</v>
      </c>
    </row>
    <row r="2937" spans="1:4" x14ac:dyDescent="0.3">
      <c r="A2937" s="317" t="s">
        <v>1217</v>
      </c>
      <c r="B2937" s="375" t="s">
        <v>1218</v>
      </c>
      <c r="C2937" s="317" t="s">
        <v>677</v>
      </c>
      <c r="D2937" s="317" t="s">
        <v>678</v>
      </c>
    </row>
    <row r="2938" spans="1:4" x14ac:dyDescent="0.3">
      <c r="A2938" s="317" t="s">
        <v>1217</v>
      </c>
      <c r="B2938" s="375" t="s">
        <v>1218</v>
      </c>
      <c r="C2938" s="317" t="s">
        <v>658</v>
      </c>
      <c r="D2938" s="317" t="s">
        <v>659</v>
      </c>
    </row>
    <row r="2939" spans="1:4" x14ac:dyDescent="0.3">
      <c r="A2939" s="317" t="s">
        <v>1217</v>
      </c>
      <c r="B2939" s="375" t="s">
        <v>1218</v>
      </c>
      <c r="C2939" s="317" t="s">
        <v>679</v>
      </c>
      <c r="D2939" s="317" t="s">
        <v>680</v>
      </c>
    </row>
    <row r="2940" spans="1:4" x14ac:dyDescent="0.3">
      <c r="A2940" s="317" t="s">
        <v>1217</v>
      </c>
      <c r="B2940" s="375" t="s">
        <v>1218</v>
      </c>
      <c r="C2940" s="317" t="s">
        <v>660</v>
      </c>
      <c r="D2940" s="317" t="s">
        <v>661</v>
      </c>
    </row>
    <row r="2941" spans="1:4" x14ac:dyDescent="0.3">
      <c r="A2941" s="317" t="s">
        <v>1217</v>
      </c>
      <c r="B2941" s="375" t="s">
        <v>1218</v>
      </c>
      <c r="C2941" s="317" t="s">
        <v>709</v>
      </c>
      <c r="D2941" s="317" t="s">
        <v>710</v>
      </c>
    </row>
    <row r="2942" spans="1:4" x14ac:dyDescent="0.3">
      <c r="A2942" s="317" t="s">
        <v>1217</v>
      </c>
      <c r="B2942" s="375" t="s">
        <v>1218</v>
      </c>
      <c r="C2942" s="317" t="s">
        <v>683</v>
      </c>
      <c r="D2942" s="317" t="s">
        <v>684</v>
      </c>
    </row>
    <row r="2943" spans="1:4" x14ac:dyDescent="0.3">
      <c r="A2943" s="317" t="s">
        <v>1217</v>
      </c>
      <c r="B2943" s="375" t="s">
        <v>1218</v>
      </c>
      <c r="C2943" s="317" t="s">
        <v>721</v>
      </c>
      <c r="D2943" s="317" t="s">
        <v>722</v>
      </c>
    </row>
    <row r="2944" spans="1:4" x14ac:dyDescent="0.3">
      <c r="A2944" s="317" t="s">
        <v>1217</v>
      </c>
      <c r="B2944" s="375" t="s">
        <v>1218</v>
      </c>
      <c r="C2944" s="317" t="s">
        <v>662</v>
      </c>
      <c r="D2944" s="317" t="s">
        <v>397</v>
      </c>
    </row>
    <row r="2945" spans="1:4" x14ac:dyDescent="0.3">
      <c r="A2945" s="317" t="s">
        <v>1217</v>
      </c>
      <c r="B2945" s="375" t="s">
        <v>1218</v>
      </c>
      <c r="C2945" s="317" t="s">
        <v>663</v>
      </c>
      <c r="D2945" s="317" t="s">
        <v>664</v>
      </c>
    </row>
    <row r="2946" spans="1:4" x14ac:dyDescent="0.3">
      <c r="A2946" s="317" t="s">
        <v>1217</v>
      </c>
      <c r="B2946" s="375" t="s">
        <v>1218</v>
      </c>
      <c r="C2946" s="317" t="s">
        <v>665</v>
      </c>
      <c r="D2946" s="317" t="s">
        <v>666</v>
      </c>
    </row>
    <row r="2947" spans="1:4" x14ac:dyDescent="0.3">
      <c r="A2947" s="317" t="s">
        <v>1219</v>
      </c>
      <c r="B2947" s="375" t="s">
        <v>1220</v>
      </c>
      <c r="C2947" s="317" t="s">
        <v>689</v>
      </c>
      <c r="D2947" s="317" t="s">
        <v>690</v>
      </c>
    </row>
    <row r="2948" spans="1:4" x14ac:dyDescent="0.3">
      <c r="A2948" s="317" t="s">
        <v>1219</v>
      </c>
      <c r="B2948" s="375" t="s">
        <v>1220</v>
      </c>
      <c r="C2948" s="317" t="s">
        <v>644</v>
      </c>
      <c r="D2948" s="317" t="s">
        <v>645</v>
      </c>
    </row>
    <row r="2949" spans="1:4" x14ac:dyDescent="0.3">
      <c r="A2949" s="317" t="s">
        <v>1219</v>
      </c>
      <c r="B2949" s="375" t="s">
        <v>1220</v>
      </c>
      <c r="C2949" s="317" t="s">
        <v>646</v>
      </c>
      <c r="D2949" s="317" t="s">
        <v>647</v>
      </c>
    </row>
    <row r="2950" spans="1:4" x14ac:dyDescent="0.3">
      <c r="A2950" s="317" t="s">
        <v>1219</v>
      </c>
      <c r="B2950" s="375" t="s">
        <v>1220</v>
      </c>
      <c r="C2950" s="317" t="s">
        <v>695</v>
      </c>
      <c r="D2950" s="317" t="s">
        <v>696</v>
      </c>
    </row>
    <row r="2951" spans="1:4" x14ac:dyDescent="0.3">
      <c r="A2951" s="317" t="s">
        <v>1219</v>
      </c>
      <c r="B2951" s="382" t="s">
        <v>1220</v>
      </c>
      <c r="C2951" s="317" t="s">
        <v>697</v>
      </c>
      <c r="D2951" s="317" t="s">
        <v>698</v>
      </c>
    </row>
    <row r="2952" spans="1:4" x14ac:dyDescent="0.3">
      <c r="A2952" s="317" t="s">
        <v>1219</v>
      </c>
      <c r="B2952" s="375" t="s">
        <v>1220</v>
      </c>
      <c r="C2952" s="317" t="s">
        <v>673</v>
      </c>
      <c r="D2952" s="317" t="s">
        <v>674</v>
      </c>
    </row>
    <row r="2953" spans="1:4" x14ac:dyDescent="0.3">
      <c r="A2953" s="317" t="s">
        <v>1219</v>
      </c>
      <c r="B2953" s="375" t="s">
        <v>1220</v>
      </c>
      <c r="C2953" s="317" t="s">
        <v>675</v>
      </c>
      <c r="D2953" s="317" t="s">
        <v>676</v>
      </c>
    </row>
    <row r="2954" spans="1:4" x14ac:dyDescent="0.3">
      <c r="A2954" s="317" t="s">
        <v>1219</v>
      </c>
      <c r="B2954" s="375" t="s">
        <v>1220</v>
      </c>
      <c r="C2954" s="317" t="s">
        <v>707</v>
      </c>
      <c r="D2954" s="317" t="s">
        <v>708</v>
      </c>
    </row>
    <row r="2955" spans="1:4" x14ac:dyDescent="0.3">
      <c r="A2955" s="317" t="s">
        <v>1219</v>
      </c>
      <c r="B2955" s="375" t="s">
        <v>1220</v>
      </c>
      <c r="C2955" s="317" t="s">
        <v>656</v>
      </c>
      <c r="D2955" s="317" t="s">
        <v>657</v>
      </c>
    </row>
    <row r="2956" spans="1:4" x14ac:dyDescent="0.3">
      <c r="A2956" s="317" t="s">
        <v>1219</v>
      </c>
      <c r="B2956" s="375" t="s">
        <v>1220</v>
      </c>
      <c r="C2956" s="317" t="s">
        <v>709</v>
      </c>
      <c r="D2956" s="317" t="s">
        <v>710</v>
      </c>
    </row>
    <row r="2957" spans="1:4" x14ac:dyDescent="0.3">
      <c r="A2957" s="317" t="s">
        <v>1219</v>
      </c>
      <c r="B2957" s="375" t="s">
        <v>1220</v>
      </c>
      <c r="C2957" s="317" t="s">
        <v>683</v>
      </c>
      <c r="D2957" s="317" t="s">
        <v>684</v>
      </c>
    </row>
    <row r="2958" spans="1:4" x14ac:dyDescent="0.3">
      <c r="A2958" s="317" t="s">
        <v>1219</v>
      </c>
      <c r="B2958" s="375" t="s">
        <v>1220</v>
      </c>
      <c r="C2958" s="317" t="s">
        <v>721</v>
      </c>
      <c r="D2958" s="317" t="s">
        <v>722</v>
      </c>
    </row>
    <row r="2959" spans="1:4" x14ac:dyDescent="0.3">
      <c r="A2959" s="317" t="s">
        <v>1219</v>
      </c>
      <c r="B2959" s="375" t="s">
        <v>1220</v>
      </c>
      <c r="C2959" s="317" t="s">
        <v>662</v>
      </c>
      <c r="D2959" s="317" t="s">
        <v>397</v>
      </c>
    </row>
    <row r="2960" spans="1:4" x14ac:dyDescent="0.3">
      <c r="A2960" s="317" t="s">
        <v>1219</v>
      </c>
      <c r="B2960" s="375" t="s">
        <v>1220</v>
      </c>
      <c r="C2960" s="317" t="s">
        <v>663</v>
      </c>
      <c r="D2960" s="317" t="s">
        <v>664</v>
      </c>
    </row>
    <row r="2961" spans="1:4" x14ac:dyDescent="0.3">
      <c r="A2961" s="317" t="s">
        <v>1219</v>
      </c>
      <c r="B2961" s="375" t="s">
        <v>1220</v>
      </c>
      <c r="C2961" s="317" t="s">
        <v>665</v>
      </c>
      <c r="D2961" s="317" t="s">
        <v>666</v>
      </c>
    </row>
    <row r="2962" spans="1:4" x14ac:dyDescent="0.3">
      <c r="A2962" s="317" t="s">
        <v>1221</v>
      </c>
      <c r="B2962" s="375" t="s">
        <v>1221</v>
      </c>
      <c r="C2962" s="317" t="s">
        <v>669</v>
      </c>
      <c r="D2962" s="317" t="s">
        <v>670</v>
      </c>
    </row>
    <row r="2963" spans="1:4" x14ac:dyDescent="0.3">
      <c r="A2963" s="317" t="s">
        <v>1221</v>
      </c>
      <c r="B2963" s="375" t="s">
        <v>1221</v>
      </c>
      <c r="C2963" s="317" t="s">
        <v>644</v>
      </c>
      <c r="D2963" s="317" t="s">
        <v>645</v>
      </c>
    </row>
    <row r="2964" spans="1:4" x14ac:dyDescent="0.3">
      <c r="A2964" s="317" t="s">
        <v>1221</v>
      </c>
      <c r="B2964" s="375" t="s">
        <v>1221</v>
      </c>
      <c r="C2964" s="317" t="s">
        <v>695</v>
      </c>
      <c r="D2964" s="317" t="s">
        <v>696</v>
      </c>
    </row>
    <row r="2965" spans="1:4" x14ac:dyDescent="0.3">
      <c r="A2965" s="317" t="s">
        <v>1221</v>
      </c>
      <c r="B2965" s="375" t="s">
        <v>1221</v>
      </c>
      <c r="C2965" s="317" t="s">
        <v>648</v>
      </c>
      <c r="D2965" s="317" t="s">
        <v>649</v>
      </c>
    </row>
    <row r="2966" spans="1:4" x14ac:dyDescent="0.3">
      <c r="A2966" s="317" t="s">
        <v>1221</v>
      </c>
      <c r="B2966" s="375" t="s">
        <v>1221</v>
      </c>
      <c r="C2966" s="317" t="s">
        <v>697</v>
      </c>
      <c r="D2966" s="317" t="s">
        <v>698</v>
      </c>
    </row>
    <row r="2967" spans="1:4" x14ac:dyDescent="0.3">
      <c r="A2967" s="317" t="s">
        <v>1221</v>
      </c>
      <c r="B2967" s="375" t="s">
        <v>1221</v>
      </c>
      <c r="C2967" s="317" t="s">
        <v>673</v>
      </c>
      <c r="D2967" s="317" t="s">
        <v>674</v>
      </c>
    </row>
    <row r="2968" spans="1:4" x14ac:dyDescent="0.3">
      <c r="A2968" s="317" t="s">
        <v>1221</v>
      </c>
      <c r="B2968" s="375" t="s">
        <v>1221</v>
      </c>
      <c r="C2968" s="317" t="s">
        <v>705</v>
      </c>
      <c r="D2968" s="317" t="s">
        <v>706</v>
      </c>
    </row>
    <row r="2969" spans="1:4" x14ac:dyDescent="0.3">
      <c r="A2969" s="317" t="s">
        <v>1221</v>
      </c>
      <c r="B2969" s="375" t="s">
        <v>1221</v>
      </c>
      <c r="C2969" s="317" t="s">
        <v>675</v>
      </c>
      <c r="D2969" s="317" t="s">
        <v>676</v>
      </c>
    </row>
    <row r="2970" spans="1:4" x14ac:dyDescent="0.3">
      <c r="A2970" s="317" t="s">
        <v>1221</v>
      </c>
      <c r="B2970" s="375" t="s">
        <v>1221</v>
      </c>
      <c r="C2970" s="317" t="s">
        <v>707</v>
      </c>
      <c r="D2970" s="317" t="s">
        <v>708</v>
      </c>
    </row>
    <row r="2971" spans="1:4" x14ac:dyDescent="0.3">
      <c r="A2971" s="317" t="s">
        <v>1221</v>
      </c>
      <c r="B2971" s="375" t="s">
        <v>1221</v>
      </c>
      <c r="C2971" s="317" t="s">
        <v>654</v>
      </c>
      <c r="D2971" s="317" t="s">
        <v>655</v>
      </c>
    </row>
    <row r="2972" spans="1:4" x14ac:dyDescent="0.3">
      <c r="A2972" s="317" t="s">
        <v>1221</v>
      </c>
      <c r="B2972" s="375" t="s">
        <v>1221</v>
      </c>
      <c r="C2972" s="317" t="s">
        <v>656</v>
      </c>
      <c r="D2972" s="317" t="s">
        <v>657</v>
      </c>
    </row>
    <row r="2973" spans="1:4" x14ac:dyDescent="0.3">
      <c r="A2973" s="317" t="s">
        <v>1221</v>
      </c>
      <c r="B2973" s="375" t="s">
        <v>1221</v>
      </c>
      <c r="C2973" s="317" t="s">
        <v>677</v>
      </c>
      <c r="D2973" s="317" t="s">
        <v>678</v>
      </c>
    </row>
    <row r="2974" spans="1:4" x14ac:dyDescent="0.3">
      <c r="A2974" s="317" t="s">
        <v>1221</v>
      </c>
      <c r="B2974" s="375" t="s">
        <v>1221</v>
      </c>
      <c r="C2974" s="317" t="s">
        <v>658</v>
      </c>
      <c r="D2974" s="317" t="s">
        <v>659</v>
      </c>
    </row>
    <row r="2975" spans="1:4" x14ac:dyDescent="0.3">
      <c r="A2975" s="317" t="s">
        <v>1221</v>
      </c>
      <c r="B2975" s="375" t="s">
        <v>1221</v>
      </c>
      <c r="C2975" s="317" t="s">
        <v>679</v>
      </c>
      <c r="D2975" s="317" t="s">
        <v>680</v>
      </c>
    </row>
    <row r="2976" spans="1:4" x14ac:dyDescent="0.3">
      <c r="A2976" s="317" t="s">
        <v>1221</v>
      </c>
      <c r="B2976" s="375" t="s">
        <v>1221</v>
      </c>
      <c r="C2976" s="317" t="s">
        <v>681</v>
      </c>
      <c r="D2976" s="317" t="s">
        <v>682</v>
      </c>
    </row>
    <row r="2977" spans="1:4" x14ac:dyDescent="0.3">
      <c r="A2977" s="317" t="s">
        <v>1221</v>
      </c>
      <c r="B2977" s="375" t="s">
        <v>1221</v>
      </c>
      <c r="C2977" s="317" t="s">
        <v>709</v>
      </c>
      <c r="D2977" s="317" t="s">
        <v>710</v>
      </c>
    </row>
    <row r="2978" spans="1:4" x14ac:dyDescent="0.3">
      <c r="A2978" s="317" t="s">
        <v>1221</v>
      </c>
      <c r="B2978" s="375" t="s">
        <v>1221</v>
      </c>
      <c r="C2978" s="317" t="s">
        <v>683</v>
      </c>
      <c r="D2978" s="317" t="s">
        <v>684</v>
      </c>
    </row>
    <row r="2979" spans="1:4" x14ac:dyDescent="0.3">
      <c r="A2979" s="317" t="s">
        <v>1221</v>
      </c>
      <c r="B2979" s="375" t="s">
        <v>1221</v>
      </c>
      <c r="C2979" s="317" t="s">
        <v>662</v>
      </c>
      <c r="D2979" s="317" t="s">
        <v>397</v>
      </c>
    </row>
    <row r="2980" spans="1:4" x14ac:dyDescent="0.3">
      <c r="A2980" s="317" t="s">
        <v>1221</v>
      </c>
      <c r="B2980" s="375" t="s">
        <v>1221</v>
      </c>
      <c r="C2980" s="317" t="s">
        <v>663</v>
      </c>
      <c r="D2980" s="317" t="s">
        <v>664</v>
      </c>
    </row>
    <row r="2981" spans="1:4" x14ac:dyDescent="0.3">
      <c r="A2981" s="317" t="s">
        <v>1221</v>
      </c>
      <c r="B2981" s="375" t="s">
        <v>1221</v>
      </c>
      <c r="C2981" s="317" t="s">
        <v>665</v>
      </c>
      <c r="D2981" s="317" t="s">
        <v>666</v>
      </c>
    </row>
    <row r="2982" spans="1:4" x14ac:dyDescent="0.3">
      <c r="A2982" s="317" t="s">
        <v>1222</v>
      </c>
      <c r="B2982" s="375" t="s">
        <v>1223</v>
      </c>
      <c r="C2982" s="317" t="s">
        <v>766</v>
      </c>
      <c r="D2982" s="317" t="s">
        <v>767</v>
      </c>
    </row>
    <row r="2983" spans="1:4" x14ac:dyDescent="0.3">
      <c r="A2983" s="317" t="s">
        <v>1222</v>
      </c>
      <c r="B2983" s="375" t="s">
        <v>1223</v>
      </c>
      <c r="C2983" s="317" t="s">
        <v>650</v>
      </c>
      <c r="D2983" s="317" t="s">
        <v>651</v>
      </c>
    </row>
    <row r="2984" spans="1:4" x14ac:dyDescent="0.3">
      <c r="A2984" s="317" t="s">
        <v>1222</v>
      </c>
      <c r="B2984" s="375" t="s">
        <v>1223</v>
      </c>
      <c r="C2984" s="317" t="s">
        <v>660</v>
      </c>
      <c r="D2984" s="317" t="s">
        <v>661</v>
      </c>
    </row>
    <row r="2985" spans="1:4" x14ac:dyDescent="0.3">
      <c r="A2985" s="317" t="s">
        <v>1222</v>
      </c>
      <c r="B2985" s="375" t="s">
        <v>1223</v>
      </c>
      <c r="C2985" s="317" t="s">
        <v>662</v>
      </c>
      <c r="D2985" s="317" t="s">
        <v>397</v>
      </c>
    </row>
    <row r="2986" spans="1:4" x14ac:dyDescent="0.3">
      <c r="A2986" s="317" t="s">
        <v>1222</v>
      </c>
      <c r="B2986" s="375" t="s">
        <v>1223</v>
      </c>
      <c r="C2986" s="317" t="s">
        <v>663</v>
      </c>
      <c r="D2986" s="317" t="s">
        <v>664</v>
      </c>
    </row>
    <row r="2987" spans="1:4" x14ac:dyDescent="0.3">
      <c r="A2987" s="317" t="s">
        <v>1222</v>
      </c>
      <c r="B2987" s="375" t="s">
        <v>1223</v>
      </c>
      <c r="C2987" s="317" t="s">
        <v>665</v>
      </c>
      <c r="D2987" s="317" t="s">
        <v>666</v>
      </c>
    </row>
    <row r="2988" spans="1:4" x14ac:dyDescent="0.3">
      <c r="A2988" s="317" t="s">
        <v>1224</v>
      </c>
      <c r="B2988" s="375" t="s">
        <v>1225</v>
      </c>
      <c r="C2988" s="317" t="s">
        <v>669</v>
      </c>
      <c r="D2988" s="317" t="s">
        <v>670</v>
      </c>
    </row>
    <row r="2989" spans="1:4" x14ac:dyDescent="0.3">
      <c r="A2989" s="317" t="s">
        <v>1224</v>
      </c>
      <c r="B2989" s="375" t="s">
        <v>1225</v>
      </c>
      <c r="C2989" s="317" t="s">
        <v>689</v>
      </c>
      <c r="D2989" s="317" t="s">
        <v>690</v>
      </c>
    </row>
    <row r="2990" spans="1:4" x14ac:dyDescent="0.3">
      <c r="A2990" s="317" t="s">
        <v>1224</v>
      </c>
      <c r="B2990" s="375" t="s">
        <v>1225</v>
      </c>
      <c r="C2990" s="317" t="s">
        <v>766</v>
      </c>
      <c r="D2990" s="317" t="s">
        <v>767</v>
      </c>
    </row>
    <row r="2991" spans="1:4" x14ac:dyDescent="0.3">
      <c r="A2991" s="317" t="s">
        <v>1224</v>
      </c>
      <c r="B2991" s="375" t="s">
        <v>1225</v>
      </c>
      <c r="C2991" s="317" t="s">
        <v>644</v>
      </c>
      <c r="D2991" s="317" t="s">
        <v>645</v>
      </c>
    </row>
    <row r="2992" spans="1:4" x14ac:dyDescent="0.3">
      <c r="A2992" s="317" t="s">
        <v>1224</v>
      </c>
      <c r="B2992" s="375" t="s">
        <v>1225</v>
      </c>
      <c r="C2992" s="317" t="s">
        <v>646</v>
      </c>
      <c r="D2992" s="317" t="s">
        <v>647</v>
      </c>
    </row>
    <row r="2993" spans="1:4" x14ac:dyDescent="0.3">
      <c r="A2993" s="317" t="s">
        <v>1224</v>
      </c>
      <c r="B2993" s="375" t="s">
        <v>1225</v>
      </c>
      <c r="C2993" s="317" t="s">
        <v>648</v>
      </c>
      <c r="D2993" s="317" t="s">
        <v>649</v>
      </c>
    </row>
    <row r="2994" spans="1:4" x14ac:dyDescent="0.3">
      <c r="A2994" s="317" t="s">
        <v>1224</v>
      </c>
      <c r="B2994" s="375" t="s">
        <v>1225</v>
      </c>
      <c r="C2994" s="317" t="s">
        <v>673</v>
      </c>
      <c r="D2994" s="317" t="s">
        <v>674</v>
      </c>
    </row>
    <row r="2995" spans="1:4" x14ac:dyDescent="0.3">
      <c r="A2995" s="317" t="s">
        <v>1224</v>
      </c>
      <c r="B2995" s="375" t="s">
        <v>1225</v>
      </c>
      <c r="C2995" s="317" t="s">
        <v>650</v>
      </c>
      <c r="D2995" s="317" t="s">
        <v>651</v>
      </c>
    </row>
    <row r="2996" spans="1:4" x14ac:dyDescent="0.3">
      <c r="A2996" s="317" t="s">
        <v>1224</v>
      </c>
      <c r="B2996" s="375" t="s">
        <v>1225</v>
      </c>
      <c r="C2996" s="317" t="s">
        <v>729</v>
      </c>
      <c r="D2996" s="317" t="s">
        <v>730</v>
      </c>
    </row>
    <row r="2997" spans="1:4" x14ac:dyDescent="0.3">
      <c r="A2997" s="317" t="s">
        <v>1224</v>
      </c>
      <c r="B2997" s="375" t="s">
        <v>1225</v>
      </c>
      <c r="C2997" s="317" t="s">
        <v>705</v>
      </c>
      <c r="D2997" s="317" t="s">
        <v>706</v>
      </c>
    </row>
    <row r="2998" spans="1:4" x14ac:dyDescent="0.3">
      <c r="A2998" s="317" t="s">
        <v>1224</v>
      </c>
      <c r="B2998" s="375" t="s">
        <v>1225</v>
      </c>
      <c r="C2998" s="317" t="s">
        <v>652</v>
      </c>
      <c r="D2998" s="317" t="s">
        <v>653</v>
      </c>
    </row>
    <row r="2999" spans="1:4" x14ac:dyDescent="0.3">
      <c r="A2999" s="317" t="s">
        <v>1224</v>
      </c>
      <c r="B2999" s="375" t="s">
        <v>1225</v>
      </c>
      <c r="C2999" s="317" t="s">
        <v>675</v>
      </c>
      <c r="D2999" s="317" t="s">
        <v>676</v>
      </c>
    </row>
    <row r="3000" spans="1:4" x14ac:dyDescent="0.3">
      <c r="A3000" s="317" t="s">
        <v>1224</v>
      </c>
      <c r="B3000" s="375" t="s">
        <v>1225</v>
      </c>
      <c r="C3000" s="317" t="s">
        <v>707</v>
      </c>
      <c r="D3000" s="317" t="s">
        <v>708</v>
      </c>
    </row>
    <row r="3001" spans="1:4" x14ac:dyDescent="0.3">
      <c r="A3001" s="317" t="s">
        <v>1224</v>
      </c>
      <c r="B3001" s="375" t="s">
        <v>1225</v>
      </c>
      <c r="C3001" s="317" t="s">
        <v>654</v>
      </c>
      <c r="D3001" s="317" t="s">
        <v>655</v>
      </c>
    </row>
    <row r="3002" spans="1:4" x14ac:dyDescent="0.3">
      <c r="A3002" s="317" t="s">
        <v>1224</v>
      </c>
      <c r="B3002" s="375" t="s">
        <v>1225</v>
      </c>
      <c r="C3002" s="317" t="s">
        <v>677</v>
      </c>
      <c r="D3002" s="317" t="s">
        <v>678</v>
      </c>
    </row>
    <row r="3003" spans="1:4" x14ac:dyDescent="0.3">
      <c r="A3003" s="317" t="s">
        <v>1224</v>
      </c>
      <c r="B3003" s="375" t="s">
        <v>1225</v>
      </c>
      <c r="C3003" s="317" t="s">
        <v>679</v>
      </c>
      <c r="D3003" s="317" t="s">
        <v>680</v>
      </c>
    </row>
    <row r="3004" spans="1:4" x14ac:dyDescent="0.3">
      <c r="A3004" s="317" t="s">
        <v>1224</v>
      </c>
      <c r="B3004" s="375" t="s">
        <v>1225</v>
      </c>
      <c r="C3004" s="317" t="s">
        <v>660</v>
      </c>
      <c r="D3004" s="317" t="s">
        <v>661</v>
      </c>
    </row>
    <row r="3005" spans="1:4" x14ac:dyDescent="0.3">
      <c r="A3005" s="317" t="s">
        <v>1224</v>
      </c>
      <c r="B3005" s="375" t="s">
        <v>1225</v>
      </c>
      <c r="C3005" s="317" t="s">
        <v>709</v>
      </c>
      <c r="D3005" s="317" t="s">
        <v>710</v>
      </c>
    </row>
    <row r="3006" spans="1:4" x14ac:dyDescent="0.3">
      <c r="A3006" s="317" t="s">
        <v>1224</v>
      </c>
      <c r="B3006" s="375" t="s">
        <v>1225</v>
      </c>
      <c r="C3006" s="317" t="s">
        <v>683</v>
      </c>
      <c r="D3006" s="317" t="s">
        <v>684</v>
      </c>
    </row>
    <row r="3007" spans="1:4" x14ac:dyDescent="0.3">
      <c r="A3007" s="317" t="s">
        <v>1224</v>
      </c>
      <c r="B3007" s="375" t="s">
        <v>1225</v>
      </c>
      <c r="C3007" s="317" t="s">
        <v>711</v>
      </c>
      <c r="D3007" s="317" t="s">
        <v>712</v>
      </c>
    </row>
    <row r="3008" spans="1:4" x14ac:dyDescent="0.3">
      <c r="A3008" s="317" t="s">
        <v>1224</v>
      </c>
      <c r="B3008" s="375" t="s">
        <v>1225</v>
      </c>
      <c r="C3008" s="317" t="s">
        <v>713</v>
      </c>
      <c r="D3008" s="317" t="s">
        <v>714</v>
      </c>
    </row>
    <row r="3009" spans="1:4" x14ac:dyDescent="0.3">
      <c r="A3009" s="317" t="s">
        <v>1224</v>
      </c>
      <c r="B3009" s="375" t="s">
        <v>1225</v>
      </c>
      <c r="C3009" s="317" t="s">
        <v>721</v>
      </c>
      <c r="D3009" s="317" t="s">
        <v>722</v>
      </c>
    </row>
    <row r="3010" spans="1:4" x14ac:dyDescent="0.3">
      <c r="A3010" s="317" t="s">
        <v>1224</v>
      </c>
      <c r="B3010" s="375" t="s">
        <v>1225</v>
      </c>
      <c r="C3010" s="317" t="s">
        <v>662</v>
      </c>
      <c r="D3010" s="317" t="s">
        <v>397</v>
      </c>
    </row>
    <row r="3011" spans="1:4" x14ac:dyDescent="0.3">
      <c r="A3011" s="317" t="s">
        <v>1224</v>
      </c>
      <c r="B3011" s="375" t="s">
        <v>1225</v>
      </c>
      <c r="C3011" s="317" t="s">
        <v>663</v>
      </c>
      <c r="D3011" s="317" t="s">
        <v>664</v>
      </c>
    </row>
    <row r="3012" spans="1:4" x14ac:dyDescent="0.3">
      <c r="A3012" s="317" t="s">
        <v>1224</v>
      </c>
      <c r="B3012" s="375" t="s">
        <v>1225</v>
      </c>
      <c r="C3012" s="317" t="s">
        <v>665</v>
      </c>
      <c r="D3012" s="317" t="s">
        <v>666</v>
      </c>
    </row>
    <row r="3013" spans="1:4" x14ac:dyDescent="0.3">
      <c r="A3013" s="317" t="s">
        <v>1226</v>
      </c>
      <c r="B3013" s="375" t="s">
        <v>1226</v>
      </c>
      <c r="C3013" s="317" t="s">
        <v>669</v>
      </c>
      <c r="D3013" s="317" t="s">
        <v>670</v>
      </c>
    </row>
    <row r="3014" spans="1:4" x14ac:dyDescent="0.3">
      <c r="A3014" s="317" t="s">
        <v>1226</v>
      </c>
      <c r="B3014" s="375" t="s">
        <v>1226</v>
      </c>
      <c r="C3014" s="317" t="s">
        <v>689</v>
      </c>
      <c r="D3014" s="317" t="s">
        <v>690</v>
      </c>
    </row>
    <row r="3015" spans="1:4" x14ac:dyDescent="0.3">
      <c r="A3015" s="317" t="s">
        <v>1226</v>
      </c>
      <c r="B3015" s="375" t="s">
        <v>1226</v>
      </c>
      <c r="C3015" s="317" t="s">
        <v>648</v>
      </c>
      <c r="D3015" s="317" t="s">
        <v>649</v>
      </c>
    </row>
    <row r="3016" spans="1:4" x14ac:dyDescent="0.3">
      <c r="A3016" s="317" t="s">
        <v>1226</v>
      </c>
      <c r="B3016" t="s">
        <v>1226</v>
      </c>
      <c r="C3016" t="s">
        <v>701</v>
      </c>
      <c r="D3016" t="s">
        <v>702</v>
      </c>
    </row>
    <row r="3017" spans="1:4" x14ac:dyDescent="0.3">
      <c r="A3017" s="317" t="s">
        <v>1226</v>
      </c>
      <c r="B3017" t="s">
        <v>1226</v>
      </c>
      <c r="C3017" t="s">
        <v>671</v>
      </c>
      <c r="D3017" s="317" t="s">
        <v>672</v>
      </c>
    </row>
    <row r="3018" spans="1:4" x14ac:dyDescent="0.3">
      <c r="A3018" s="317" t="s">
        <v>1226</v>
      </c>
      <c r="B3018" t="s">
        <v>1226</v>
      </c>
      <c r="C3018" t="s">
        <v>673</v>
      </c>
      <c r="D3018" s="317" t="s">
        <v>674</v>
      </c>
    </row>
    <row r="3019" spans="1:4" x14ac:dyDescent="0.3">
      <c r="A3019" s="317" t="s">
        <v>1226</v>
      </c>
      <c r="B3019" t="s">
        <v>1226</v>
      </c>
      <c r="C3019" t="s">
        <v>650</v>
      </c>
      <c r="D3019" s="317" t="s">
        <v>651</v>
      </c>
    </row>
    <row r="3020" spans="1:4" x14ac:dyDescent="0.3">
      <c r="A3020" s="317" t="s">
        <v>1226</v>
      </c>
      <c r="B3020" t="s">
        <v>1226</v>
      </c>
      <c r="C3020" t="s">
        <v>729</v>
      </c>
      <c r="D3020" s="317" t="s">
        <v>730</v>
      </c>
    </row>
    <row r="3021" spans="1:4" x14ac:dyDescent="0.3">
      <c r="A3021" s="317" t="s">
        <v>1226</v>
      </c>
      <c r="B3021" t="s">
        <v>1226</v>
      </c>
      <c r="C3021" t="s">
        <v>756</v>
      </c>
      <c r="D3021" s="317" t="s">
        <v>757</v>
      </c>
    </row>
    <row r="3022" spans="1:4" x14ac:dyDescent="0.3">
      <c r="A3022" s="317" t="s">
        <v>1226</v>
      </c>
      <c r="B3022" t="s">
        <v>1226</v>
      </c>
      <c r="C3022" t="s">
        <v>656</v>
      </c>
      <c r="D3022" s="317" t="s">
        <v>657</v>
      </c>
    </row>
    <row r="3023" spans="1:4" x14ac:dyDescent="0.3">
      <c r="A3023" s="317" t="s">
        <v>1226</v>
      </c>
      <c r="B3023" t="s">
        <v>1226</v>
      </c>
      <c r="C3023" t="s">
        <v>677</v>
      </c>
      <c r="D3023" s="317" t="s">
        <v>678</v>
      </c>
    </row>
    <row r="3024" spans="1:4" x14ac:dyDescent="0.3">
      <c r="A3024" s="317" t="s">
        <v>1226</v>
      </c>
      <c r="B3024" t="s">
        <v>1226</v>
      </c>
      <c r="C3024" t="s">
        <v>658</v>
      </c>
      <c r="D3024" s="317" t="s">
        <v>659</v>
      </c>
    </row>
    <row r="3025" spans="1:4" x14ac:dyDescent="0.3">
      <c r="A3025" s="317" t="s">
        <v>1226</v>
      </c>
      <c r="B3025" t="s">
        <v>1226</v>
      </c>
      <c r="C3025" t="s">
        <v>679</v>
      </c>
      <c r="D3025" s="317" t="s">
        <v>680</v>
      </c>
    </row>
    <row r="3026" spans="1:4" x14ac:dyDescent="0.3">
      <c r="A3026" s="317" t="s">
        <v>1226</v>
      </c>
      <c r="B3026" t="s">
        <v>1226</v>
      </c>
      <c r="C3026" t="s">
        <v>660</v>
      </c>
      <c r="D3026" s="317" t="s">
        <v>661</v>
      </c>
    </row>
    <row r="3027" spans="1:4" x14ac:dyDescent="0.3">
      <c r="A3027" s="317" t="s">
        <v>1226</v>
      </c>
      <c r="B3027" t="s">
        <v>1226</v>
      </c>
      <c r="C3027" t="s">
        <v>681</v>
      </c>
      <c r="D3027" s="317" t="s">
        <v>682</v>
      </c>
    </row>
    <row r="3028" spans="1:4" x14ac:dyDescent="0.3">
      <c r="A3028" s="317" t="s">
        <v>1226</v>
      </c>
      <c r="B3028" t="s">
        <v>1226</v>
      </c>
      <c r="C3028" t="s">
        <v>683</v>
      </c>
      <c r="D3028" s="317" t="s">
        <v>684</v>
      </c>
    </row>
    <row r="3029" spans="1:4" x14ac:dyDescent="0.3">
      <c r="A3029" s="317" t="s">
        <v>1226</v>
      </c>
      <c r="B3029" t="s">
        <v>1226</v>
      </c>
      <c r="C3029" t="s">
        <v>715</v>
      </c>
      <c r="D3029" s="317" t="s">
        <v>716</v>
      </c>
    </row>
    <row r="3030" spans="1:4" x14ac:dyDescent="0.3">
      <c r="A3030" s="317" t="s">
        <v>1226</v>
      </c>
      <c r="B3030" t="s">
        <v>1226</v>
      </c>
      <c r="C3030" t="s">
        <v>663</v>
      </c>
      <c r="D3030" s="317" t="s">
        <v>664</v>
      </c>
    </row>
    <row r="3031" spans="1:4" x14ac:dyDescent="0.3">
      <c r="A3031" s="317" t="s">
        <v>1226</v>
      </c>
      <c r="B3031" t="s">
        <v>1226</v>
      </c>
      <c r="C3031" t="s">
        <v>665</v>
      </c>
      <c r="D3031" s="317" t="s">
        <v>666</v>
      </c>
    </row>
    <row r="3032" spans="1:4" x14ac:dyDescent="0.3">
      <c r="A3032" s="317" t="s">
        <v>1227</v>
      </c>
      <c r="B3032" t="s">
        <v>1228</v>
      </c>
      <c r="C3032" t="s">
        <v>644</v>
      </c>
      <c r="D3032" s="317" t="s">
        <v>645</v>
      </c>
    </row>
    <row r="3033" spans="1:4" x14ac:dyDescent="0.3">
      <c r="A3033" s="317" t="s">
        <v>1227</v>
      </c>
      <c r="B3033" t="s">
        <v>1228</v>
      </c>
      <c r="C3033" t="s">
        <v>648</v>
      </c>
      <c r="D3033" s="317" t="s">
        <v>649</v>
      </c>
    </row>
    <row r="3034" spans="1:4" x14ac:dyDescent="0.3">
      <c r="A3034" s="317" t="s">
        <v>1227</v>
      </c>
      <c r="B3034" t="s">
        <v>1228</v>
      </c>
      <c r="C3034" t="s">
        <v>675</v>
      </c>
      <c r="D3034" s="317" t="s">
        <v>676</v>
      </c>
    </row>
    <row r="3035" spans="1:4" x14ac:dyDescent="0.3">
      <c r="A3035" s="317" t="s">
        <v>1227</v>
      </c>
      <c r="B3035" t="s">
        <v>1228</v>
      </c>
      <c r="C3035" t="s">
        <v>654</v>
      </c>
      <c r="D3035" s="317" t="s">
        <v>655</v>
      </c>
    </row>
    <row r="3036" spans="1:4" x14ac:dyDescent="0.3">
      <c r="A3036" s="317" t="s">
        <v>1227</v>
      </c>
      <c r="B3036" t="s">
        <v>1228</v>
      </c>
      <c r="C3036" t="s">
        <v>677</v>
      </c>
      <c r="D3036" s="317" t="s">
        <v>678</v>
      </c>
    </row>
    <row r="3037" spans="1:4" x14ac:dyDescent="0.3">
      <c r="A3037" s="317" t="s">
        <v>1227</v>
      </c>
      <c r="B3037" t="s">
        <v>1228</v>
      </c>
      <c r="C3037" t="s">
        <v>658</v>
      </c>
      <c r="D3037" s="317" t="s">
        <v>659</v>
      </c>
    </row>
    <row r="3038" spans="1:4" x14ac:dyDescent="0.3">
      <c r="A3038" s="317" t="s">
        <v>1227</v>
      </c>
      <c r="B3038" t="s">
        <v>1228</v>
      </c>
      <c r="C3038" t="s">
        <v>679</v>
      </c>
      <c r="D3038" s="317" t="s">
        <v>680</v>
      </c>
    </row>
    <row r="3039" spans="1:4" x14ac:dyDescent="0.3">
      <c r="A3039" s="317" t="s">
        <v>1227</v>
      </c>
      <c r="B3039" t="s">
        <v>1228</v>
      </c>
      <c r="C3039" t="s">
        <v>709</v>
      </c>
      <c r="D3039" s="317" t="s">
        <v>710</v>
      </c>
    </row>
    <row r="3040" spans="1:4" x14ac:dyDescent="0.3">
      <c r="A3040" s="317" t="s">
        <v>1227</v>
      </c>
      <c r="B3040" t="s">
        <v>1228</v>
      </c>
      <c r="C3040" t="s">
        <v>683</v>
      </c>
      <c r="D3040" s="317" t="s">
        <v>684</v>
      </c>
    </row>
    <row r="3041" spans="1:4" x14ac:dyDescent="0.3">
      <c r="A3041" s="317" t="s">
        <v>1227</v>
      </c>
      <c r="B3041" t="s">
        <v>1228</v>
      </c>
      <c r="C3041" t="s">
        <v>721</v>
      </c>
      <c r="D3041" s="317" t="s">
        <v>722</v>
      </c>
    </row>
    <row r="3042" spans="1:4" x14ac:dyDescent="0.3">
      <c r="A3042" s="317" t="s">
        <v>1227</v>
      </c>
      <c r="B3042" t="s">
        <v>1228</v>
      </c>
      <c r="C3042" t="s">
        <v>662</v>
      </c>
      <c r="D3042" s="317" t="s">
        <v>397</v>
      </c>
    </row>
    <row r="3043" spans="1:4" x14ac:dyDescent="0.3">
      <c r="A3043" s="317" t="s">
        <v>1227</v>
      </c>
      <c r="B3043" t="s">
        <v>1228</v>
      </c>
      <c r="C3043" t="s">
        <v>663</v>
      </c>
      <c r="D3043" s="317" t="s">
        <v>664</v>
      </c>
    </row>
    <row r="3044" spans="1:4" x14ac:dyDescent="0.3">
      <c r="A3044" s="317" t="s">
        <v>1227</v>
      </c>
      <c r="B3044" t="s">
        <v>1228</v>
      </c>
      <c r="C3044" t="s">
        <v>665</v>
      </c>
      <c r="D3044" s="317" t="s">
        <v>666</v>
      </c>
    </row>
    <row r="3045" spans="1:4" x14ac:dyDescent="0.3">
      <c r="A3045" s="317" t="s">
        <v>1229</v>
      </c>
      <c r="B3045" t="s">
        <v>1230</v>
      </c>
      <c r="C3045" s="317" t="s">
        <v>691</v>
      </c>
      <c r="D3045" s="317" t="s">
        <v>692</v>
      </c>
    </row>
    <row r="3046" spans="1:4" x14ac:dyDescent="0.3">
      <c r="A3046" s="317" t="s">
        <v>1229</v>
      </c>
      <c r="B3046" t="s">
        <v>1230</v>
      </c>
      <c r="C3046" t="s">
        <v>673</v>
      </c>
      <c r="D3046" s="317" t="s">
        <v>674</v>
      </c>
    </row>
    <row r="3047" spans="1:4" x14ac:dyDescent="0.3">
      <c r="A3047" s="317" t="s">
        <v>1229</v>
      </c>
      <c r="B3047" t="s">
        <v>1230</v>
      </c>
      <c r="C3047" t="s">
        <v>650</v>
      </c>
      <c r="D3047" s="317" t="s">
        <v>651</v>
      </c>
    </row>
    <row r="3048" spans="1:4" x14ac:dyDescent="0.3">
      <c r="A3048" s="317" t="s">
        <v>1229</v>
      </c>
      <c r="B3048" t="s">
        <v>1230</v>
      </c>
      <c r="C3048" t="s">
        <v>729</v>
      </c>
      <c r="D3048" s="317" t="s">
        <v>730</v>
      </c>
    </row>
    <row r="3049" spans="1:4" x14ac:dyDescent="0.3">
      <c r="A3049" s="317" t="s">
        <v>1229</v>
      </c>
      <c r="B3049" t="s">
        <v>1230</v>
      </c>
      <c r="C3049" t="s">
        <v>707</v>
      </c>
      <c r="D3049" s="317" t="s">
        <v>708</v>
      </c>
    </row>
    <row r="3050" spans="1:4" x14ac:dyDescent="0.3">
      <c r="A3050" s="317" t="s">
        <v>1229</v>
      </c>
      <c r="B3050" t="s">
        <v>1230</v>
      </c>
      <c r="C3050" t="s">
        <v>663</v>
      </c>
      <c r="D3050" s="317" t="s">
        <v>664</v>
      </c>
    </row>
    <row r="3051" spans="1:4" x14ac:dyDescent="0.3">
      <c r="A3051" s="317" t="s">
        <v>1229</v>
      </c>
      <c r="B3051" t="s">
        <v>1230</v>
      </c>
      <c r="C3051" t="s">
        <v>665</v>
      </c>
      <c r="D3051" s="317" t="s">
        <v>666</v>
      </c>
    </row>
    <row r="3052" spans="1:4" x14ac:dyDescent="0.3">
      <c r="A3052" s="317" t="s">
        <v>1231</v>
      </c>
      <c r="B3052" t="s">
        <v>1232</v>
      </c>
      <c r="C3052" t="s">
        <v>778</v>
      </c>
      <c r="D3052" t="s">
        <v>779</v>
      </c>
    </row>
    <row r="3053" spans="1:4" x14ac:dyDescent="0.3">
      <c r="A3053" s="317" t="s">
        <v>1231</v>
      </c>
      <c r="B3053" t="s">
        <v>1232</v>
      </c>
      <c r="C3053" t="s">
        <v>721</v>
      </c>
      <c r="D3053" s="317" t="s">
        <v>722</v>
      </c>
    </row>
    <row r="3054" spans="1:4" x14ac:dyDescent="0.3">
      <c r="A3054" s="317" t="s">
        <v>1231</v>
      </c>
      <c r="B3054" t="s">
        <v>1232</v>
      </c>
      <c r="C3054" t="s">
        <v>663</v>
      </c>
      <c r="D3054" s="317" t="s">
        <v>664</v>
      </c>
    </row>
    <row r="3055" spans="1:4" x14ac:dyDescent="0.3">
      <c r="A3055" s="317" t="s">
        <v>1231</v>
      </c>
      <c r="B3055" t="s">
        <v>1232</v>
      </c>
      <c r="C3055" t="s">
        <v>665</v>
      </c>
      <c r="D3055" s="317" t="s">
        <v>666</v>
      </c>
    </row>
    <row r="3056" spans="1:4" x14ac:dyDescent="0.3">
      <c r="A3056" s="317" t="s">
        <v>1233</v>
      </c>
      <c r="B3056" t="s">
        <v>1234</v>
      </c>
      <c r="C3056" t="s">
        <v>705</v>
      </c>
      <c r="D3056" s="317" t="s">
        <v>706</v>
      </c>
    </row>
    <row r="3057" spans="1:4" x14ac:dyDescent="0.3">
      <c r="A3057" s="317" t="s">
        <v>1233</v>
      </c>
      <c r="B3057" t="s">
        <v>1234</v>
      </c>
      <c r="C3057" t="s">
        <v>675</v>
      </c>
      <c r="D3057" s="317" t="s">
        <v>676</v>
      </c>
    </row>
    <row r="3058" spans="1:4" x14ac:dyDescent="0.3">
      <c r="A3058" s="317" t="s">
        <v>1233</v>
      </c>
      <c r="B3058" t="s">
        <v>1234</v>
      </c>
      <c r="C3058" t="s">
        <v>681</v>
      </c>
      <c r="D3058" s="317" t="s">
        <v>682</v>
      </c>
    </row>
    <row r="3059" spans="1:4" x14ac:dyDescent="0.3">
      <c r="A3059" s="317" t="s">
        <v>1233</v>
      </c>
      <c r="B3059" t="s">
        <v>1234</v>
      </c>
      <c r="C3059" t="s">
        <v>683</v>
      </c>
      <c r="D3059" s="317" t="s">
        <v>684</v>
      </c>
    </row>
    <row r="3060" spans="1:4" x14ac:dyDescent="0.3">
      <c r="A3060" s="317" t="s">
        <v>1233</v>
      </c>
      <c r="B3060" t="s">
        <v>1234</v>
      </c>
      <c r="C3060" t="s">
        <v>721</v>
      </c>
      <c r="D3060" s="317" t="s">
        <v>722</v>
      </c>
    </row>
    <row r="3061" spans="1:4" x14ac:dyDescent="0.3">
      <c r="A3061" s="317" t="s">
        <v>1233</v>
      </c>
      <c r="B3061" t="s">
        <v>1234</v>
      </c>
      <c r="C3061" t="s">
        <v>663</v>
      </c>
      <c r="D3061" s="317" t="s">
        <v>664</v>
      </c>
    </row>
    <row r="3062" spans="1:4" x14ac:dyDescent="0.3">
      <c r="A3062" s="317" t="s">
        <v>1233</v>
      </c>
      <c r="B3062" t="s">
        <v>1234</v>
      </c>
      <c r="C3062" t="s">
        <v>665</v>
      </c>
      <c r="D3062" s="317" t="s">
        <v>666</v>
      </c>
    </row>
    <row r="3063" spans="1:4" x14ac:dyDescent="0.3">
      <c r="A3063" s="317" t="s">
        <v>1235</v>
      </c>
      <c r="B3063" t="s">
        <v>1236</v>
      </c>
      <c r="C3063" t="s">
        <v>669</v>
      </c>
      <c r="D3063" s="317" t="s">
        <v>670</v>
      </c>
    </row>
    <row r="3064" spans="1:4" x14ac:dyDescent="0.3">
      <c r="A3064" s="317" t="s">
        <v>1235</v>
      </c>
      <c r="B3064" t="s">
        <v>1236</v>
      </c>
      <c r="C3064" t="s">
        <v>689</v>
      </c>
      <c r="D3064" s="317" t="s">
        <v>690</v>
      </c>
    </row>
    <row r="3065" spans="1:4" x14ac:dyDescent="0.3">
      <c r="A3065" s="317" t="s">
        <v>1235</v>
      </c>
      <c r="B3065" t="s">
        <v>1236</v>
      </c>
      <c r="C3065" s="317" t="s">
        <v>695</v>
      </c>
      <c r="D3065" s="317" t="s">
        <v>696</v>
      </c>
    </row>
    <row r="3066" spans="1:4" x14ac:dyDescent="0.3">
      <c r="A3066" s="317" t="s">
        <v>1235</v>
      </c>
      <c r="B3066" t="s">
        <v>1236</v>
      </c>
      <c r="C3066" t="s">
        <v>648</v>
      </c>
      <c r="D3066" s="317" t="s">
        <v>649</v>
      </c>
    </row>
    <row r="3067" spans="1:4" x14ac:dyDescent="0.3">
      <c r="A3067" s="317" t="s">
        <v>1235</v>
      </c>
      <c r="B3067" t="s">
        <v>1236</v>
      </c>
      <c r="C3067" t="s">
        <v>697</v>
      </c>
      <c r="D3067" s="317" t="s">
        <v>698</v>
      </c>
    </row>
    <row r="3068" spans="1:4" x14ac:dyDescent="0.3">
      <c r="A3068" s="317" t="s">
        <v>1235</v>
      </c>
      <c r="B3068" t="s">
        <v>1236</v>
      </c>
      <c r="C3068" t="s">
        <v>673</v>
      </c>
      <c r="D3068" s="317" t="s">
        <v>674</v>
      </c>
    </row>
    <row r="3069" spans="1:4" x14ac:dyDescent="0.3">
      <c r="A3069" s="317" t="s">
        <v>1235</v>
      </c>
      <c r="B3069" t="s">
        <v>1236</v>
      </c>
      <c r="C3069" t="s">
        <v>656</v>
      </c>
      <c r="D3069" s="317" t="s">
        <v>657</v>
      </c>
    </row>
    <row r="3070" spans="1:4" x14ac:dyDescent="0.3">
      <c r="A3070" s="317" t="s">
        <v>1235</v>
      </c>
      <c r="B3070" t="s">
        <v>1236</v>
      </c>
      <c r="C3070" t="s">
        <v>677</v>
      </c>
      <c r="D3070" s="317" t="s">
        <v>678</v>
      </c>
    </row>
    <row r="3071" spans="1:4" x14ac:dyDescent="0.3">
      <c r="A3071" s="317" t="s">
        <v>1235</v>
      </c>
      <c r="B3071" t="s">
        <v>1236</v>
      </c>
      <c r="C3071" t="s">
        <v>658</v>
      </c>
      <c r="D3071" s="317" t="s">
        <v>659</v>
      </c>
    </row>
    <row r="3072" spans="1:4" x14ac:dyDescent="0.3">
      <c r="A3072" s="317" t="s">
        <v>1235</v>
      </c>
      <c r="B3072" t="s">
        <v>1236</v>
      </c>
      <c r="C3072" t="s">
        <v>679</v>
      </c>
      <c r="D3072" s="317" t="s">
        <v>680</v>
      </c>
    </row>
    <row r="3073" spans="1:4" x14ac:dyDescent="0.3">
      <c r="A3073" s="317" t="s">
        <v>1235</v>
      </c>
      <c r="B3073" t="s">
        <v>1236</v>
      </c>
      <c r="C3073" t="s">
        <v>681</v>
      </c>
      <c r="D3073" s="317" t="s">
        <v>682</v>
      </c>
    </row>
    <row r="3074" spans="1:4" x14ac:dyDescent="0.3">
      <c r="A3074" s="317" t="s">
        <v>1235</v>
      </c>
      <c r="B3074" t="s">
        <v>1236</v>
      </c>
      <c r="C3074" t="s">
        <v>709</v>
      </c>
      <c r="D3074" s="317" t="s">
        <v>710</v>
      </c>
    </row>
    <row r="3075" spans="1:4" x14ac:dyDescent="0.3">
      <c r="A3075" s="317" t="s">
        <v>1235</v>
      </c>
      <c r="B3075" t="s">
        <v>1236</v>
      </c>
      <c r="C3075" t="s">
        <v>683</v>
      </c>
      <c r="D3075" s="317" t="s">
        <v>684</v>
      </c>
    </row>
    <row r="3076" spans="1:4" x14ac:dyDescent="0.3">
      <c r="A3076" s="317" t="s">
        <v>1235</v>
      </c>
      <c r="B3076" t="s">
        <v>1236</v>
      </c>
      <c r="C3076" t="s">
        <v>711</v>
      </c>
      <c r="D3076" s="317" t="s">
        <v>712</v>
      </c>
    </row>
    <row r="3077" spans="1:4" x14ac:dyDescent="0.3">
      <c r="A3077" s="317" t="s">
        <v>1235</v>
      </c>
      <c r="B3077" t="s">
        <v>1236</v>
      </c>
      <c r="C3077" t="s">
        <v>713</v>
      </c>
      <c r="D3077" s="317" t="s">
        <v>714</v>
      </c>
    </row>
    <row r="3078" spans="1:4" x14ac:dyDescent="0.3">
      <c r="A3078" s="317" t="s">
        <v>1235</v>
      </c>
      <c r="B3078" t="s">
        <v>1236</v>
      </c>
      <c r="C3078" t="s">
        <v>715</v>
      </c>
      <c r="D3078" s="317" t="s">
        <v>716</v>
      </c>
    </row>
    <row r="3079" spans="1:4" x14ac:dyDescent="0.3">
      <c r="A3079" s="317" t="s">
        <v>1235</v>
      </c>
      <c r="B3079" t="s">
        <v>1236</v>
      </c>
      <c r="C3079" t="s">
        <v>717</v>
      </c>
      <c r="D3079" t="s">
        <v>718</v>
      </c>
    </row>
    <row r="3080" spans="1:4" x14ac:dyDescent="0.3">
      <c r="A3080" s="317" t="s">
        <v>1235</v>
      </c>
      <c r="B3080" t="s">
        <v>1236</v>
      </c>
      <c r="C3080" t="s">
        <v>663</v>
      </c>
      <c r="D3080" s="317" t="s">
        <v>664</v>
      </c>
    </row>
    <row r="3081" spans="1:4" x14ac:dyDescent="0.3">
      <c r="A3081" s="317" t="s">
        <v>1235</v>
      </c>
      <c r="B3081" t="s">
        <v>1236</v>
      </c>
      <c r="C3081" t="s">
        <v>665</v>
      </c>
      <c r="D3081" s="317" t="s">
        <v>666</v>
      </c>
    </row>
    <row r="3082" spans="1:4" x14ac:dyDescent="0.3">
      <c r="A3082" s="317" t="s">
        <v>1237</v>
      </c>
      <c r="B3082" t="s">
        <v>1238</v>
      </c>
      <c r="C3082" t="s">
        <v>644</v>
      </c>
      <c r="D3082" s="317" t="s">
        <v>645</v>
      </c>
    </row>
    <row r="3083" spans="1:4" x14ac:dyDescent="0.3">
      <c r="A3083" s="317" t="s">
        <v>1237</v>
      </c>
      <c r="B3083" t="s">
        <v>1238</v>
      </c>
      <c r="C3083" s="317" t="s">
        <v>691</v>
      </c>
      <c r="D3083" s="317" t="s">
        <v>692</v>
      </c>
    </row>
    <row r="3084" spans="1:4" x14ac:dyDescent="0.3">
      <c r="A3084" s="317" t="s">
        <v>1237</v>
      </c>
      <c r="B3084" t="s">
        <v>1238</v>
      </c>
      <c r="C3084" t="s">
        <v>648</v>
      </c>
      <c r="D3084" s="317" t="s">
        <v>649</v>
      </c>
    </row>
    <row r="3085" spans="1:4" x14ac:dyDescent="0.3">
      <c r="A3085" s="317" t="s">
        <v>1237</v>
      </c>
      <c r="B3085" t="s">
        <v>1238</v>
      </c>
      <c r="C3085" t="s">
        <v>656</v>
      </c>
      <c r="D3085" s="317" t="s">
        <v>657</v>
      </c>
    </row>
    <row r="3086" spans="1:4" x14ac:dyDescent="0.3">
      <c r="A3086" s="317" t="s">
        <v>1237</v>
      </c>
      <c r="B3086" t="s">
        <v>1238</v>
      </c>
      <c r="C3086" t="s">
        <v>677</v>
      </c>
      <c r="D3086" s="317" t="s">
        <v>678</v>
      </c>
    </row>
    <row r="3087" spans="1:4" x14ac:dyDescent="0.3">
      <c r="A3087" s="317" t="s">
        <v>1237</v>
      </c>
      <c r="B3087" t="s">
        <v>1238</v>
      </c>
      <c r="C3087" t="s">
        <v>658</v>
      </c>
      <c r="D3087" s="317" t="s">
        <v>659</v>
      </c>
    </row>
    <row r="3088" spans="1:4" x14ac:dyDescent="0.3">
      <c r="A3088" s="317" t="s">
        <v>1237</v>
      </c>
      <c r="B3088" t="s">
        <v>1238</v>
      </c>
      <c r="C3088" t="s">
        <v>663</v>
      </c>
      <c r="D3088" s="317" t="s">
        <v>664</v>
      </c>
    </row>
    <row r="3089" spans="1:4" x14ac:dyDescent="0.3">
      <c r="A3089" s="317" t="s">
        <v>1237</v>
      </c>
      <c r="B3089" t="s">
        <v>1238</v>
      </c>
      <c r="C3089" t="s">
        <v>665</v>
      </c>
      <c r="D3089" s="317" t="s">
        <v>666</v>
      </c>
    </row>
    <row r="3090" spans="1:4" x14ac:dyDescent="0.3">
      <c r="A3090" s="317" t="s">
        <v>1239</v>
      </c>
      <c r="B3090" t="s">
        <v>1240</v>
      </c>
      <c r="C3090" t="s">
        <v>669</v>
      </c>
      <c r="D3090" s="317" t="s">
        <v>670</v>
      </c>
    </row>
    <row r="3091" spans="1:4" x14ac:dyDescent="0.3">
      <c r="A3091" s="317" t="s">
        <v>1239</v>
      </c>
      <c r="B3091" t="s">
        <v>1240</v>
      </c>
      <c r="C3091" t="s">
        <v>644</v>
      </c>
      <c r="D3091" s="317" t="s">
        <v>645</v>
      </c>
    </row>
    <row r="3092" spans="1:4" x14ac:dyDescent="0.3">
      <c r="A3092" s="317" t="s">
        <v>1239</v>
      </c>
      <c r="B3092" t="s">
        <v>1240</v>
      </c>
      <c r="C3092" t="s">
        <v>648</v>
      </c>
      <c r="D3092" s="317" t="s">
        <v>649</v>
      </c>
    </row>
    <row r="3093" spans="1:4" x14ac:dyDescent="0.3">
      <c r="A3093" s="317" t="s">
        <v>1239</v>
      </c>
      <c r="B3093" t="s">
        <v>1240</v>
      </c>
      <c r="C3093" t="s">
        <v>650</v>
      </c>
      <c r="D3093" s="317" t="s">
        <v>651</v>
      </c>
    </row>
    <row r="3094" spans="1:4" x14ac:dyDescent="0.3">
      <c r="A3094" s="317" t="s">
        <v>1239</v>
      </c>
      <c r="B3094" t="s">
        <v>1240</v>
      </c>
      <c r="C3094" t="s">
        <v>729</v>
      </c>
      <c r="D3094" s="317" t="s">
        <v>730</v>
      </c>
    </row>
    <row r="3095" spans="1:4" x14ac:dyDescent="0.3">
      <c r="A3095" s="317" t="s">
        <v>1239</v>
      </c>
      <c r="B3095" t="s">
        <v>1240</v>
      </c>
      <c r="C3095" t="s">
        <v>675</v>
      </c>
      <c r="D3095" s="317" t="s">
        <v>676</v>
      </c>
    </row>
    <row r="3096" spans="1:4" x14ac:dyDescent="0.3">
      <c r="A3096" s="317" t="s">
        <v>1239</v>
      </c>
      <c r="B3096" t="s">
        <v>1240</v>
      </c>
      <c r="C3096" t="s">
        <v>654</v>
      </c>
      <c r="D3096" s="317" t="s">
        <v>655</v>
      </c>
    </row>
    <row r="3097" spans="1:4" x14ac:dyDescent="0.3">
      <c r="A3097" s="317" t="s">
        <v>1239</v>
      </c>
      <c r="B3097" t="s">
        <v>1240</v>
      </c>
      <c r="C3097" t="s">
        <v>656</v>
      </c>
      <c r="D3097" s="317" t="s">
        <v>657</v>
      </c>
    </row>
    <row r="3098" spans="1:4" x14ac:dyDescent="0.3">
      <c r="A3098" s="317" t="s">
        <v>1239</v>
      </c>
      <c r="B3098" t="s">
        <v>1240</v>
      </c>
      <c r="C3098" t="s">
        <v>658</v>
      </c>
      <c r="D3098" s="317" t="s">
        <v>659</v>
      </c>
    </row>
    <row r="3099" spans="1:4" x14ac:dyDescent="0.3">
      <c r="A3099" s="317" t="s">
        <v>1239</v>
      </c>
      <c r="B3099" t="s">
        <v>1240</v>
      </c>
      <c r="C3099" t="s">
        <v>679</v>
      </c>
      <c r="D3099" s="317" t="s">
        <v>680</v>
      </c>
    </row>
    <row r="3100" spans="1:4" x14ac:dyDescent="0.3">
      <c r="A3100" s="317" t="s">
        <v>1239</v>
      </c>
      <c r="B3100" t="s">
        <v>1240</v>
      </c>
      <c r="C3100" t="s">
        <v>660</v>
      </c>
      <c r="D3100" s="317" t="s">
        <v>661</v>
      </c>
    </row>
    <row r="3101" spans="1:4" x14ac:dyDescent="0.3">
      <c r="A3101" s="317" t="s">
        <v>1239</v>
      </c>
      <c r="B3101" t="s">
        <v>1240</v>
      </c>
      <c r="C3101" t="s">
        <v>683</v>
      </c>
      <c r="D3101" s="317" t="s">
        <v>684</v>
      </c>
    </row>
    <row r="3102" spans="1:4" x14ac:dyDescent="0.3">
      <c r="A3102" s="317" t="s">
        <v>1239</v>
      </c>
      <c r="B3102" t="s">
        <v>1240</v>
      </c>
      <c r="C3102" t="s">
        <v>715</v>
      </c>
      <c r="D3102" s="317" t="s">
        <v>716</v>
      </c>
    </row>
    <row r="3103" spans="1:4" x14ac:dyDescent="0.3">
      <c r="A3103" s="317" t="s">
        <v>1239</v>
      </c>
      <c r="B3103" t="s">
        <v>1240</v>
      </c>
      <c r="C3103" t="s">
        <v>721</v>
      </c>
      <c r="D3103" s="317" t="s">
        <v>722</v>
      </c>
    </row>
    <row r="3104" spans="1:4" x14ac:dyDescent="0.3">
      <c r="A3104" s="317" t="s">
        <v>1239</v>
      </c>
      <c r="B3104" t="s">
        <v>1240</v>
      </c>
      <c r="C3104" t="s">
        <v>662</v>
      </c>
      <c r="D3104" s="317" t="s">
        <v>397</v>
      </c>
    </row>
    <row r="3105" spans="1:4" x14ac:dyDescent="0.3">
      <c r="A3105" s="317" t="s">
        <v>1239</v>
      </c>
      <c r="B3105" t="s">
        <v>1240</v>
      </c>
      <c r="C3105" t="s">
        <v>663</v>
      </c>
      <c r="D3105" s="317" t="s">
        <v>664</v>
      </c>
    </row>
    <row r="3106" spans="1:4" x14ac:dyDescent="0.3">
      <c r="A3106" s="317" t="s">
        <v>1239</v>
      </c>
      <c r="B3106" t="s">
        <v>1240</v>
      </c>
      <c r="C3106" t="s">
        <v>665</v>
      </c>
      <c r="D3106" s="317" t="s">
        <v>666</v>
      </c>
    </row>
    <row r="3107" spans="1:4" x14ac:dyDescent="0.3">
      <c r="A3107" s="317" t="s">
        <v>1241</v>
      </c>
      <c r="B3107" t="s">
        <v>1242</v>
      </c>
      <c r="C3107" t="s">
        <v>650</v>
      </c>
      <c r="D3107" s="317" t="s">
        <v>651</v>
      </c>
    </row>
    <row r="3108" spans="1:4" x14ac:dyDescent="0.3">
      <c r="A3108" s="317" t="s">
        <v>1241</v>
      </c>
      <c r="B3108" t="s">
        <v>1242</v>
      </c>
      <c r="C3108" t="s">
        <v>675</v>
      </c>
      <c r="D3108" s="317" t="s">
        <v>676</v>
      </c>
    </row>
    <row r="3109" spans="1:4" x14ac:dyDescent="0.3">
      <c r="A3109" s="317" t="s">
        <v>1241</v>
      </c>
      <c r="B3109" t="s">
        <v>1242</v>
      </c>
      <c r="C3109" t="s">
        <v>654</v>
      </c>
      <c r="D3109" s="317" t="s">
        <v>655</v>
      </c>
    </row>
    <row r="3110" spans="1:4" x14ac:dyDescent="0.3">
      <c r="A3110" s="317" t="s">
        <v>1241</v>
      </c>
      <c r="B3110" t="s">
        <v>1242</v>
      </c>
      <c r="C3110" t="s">
        <v>683</v>
      </c>
      <c r="D3110" s="317" t="s">
        <v>684</v>
      </c>
    </row>
    <row r="3111" spans="1:4" x14ac:dyDescent="0.3">
      <c r="A3111" s="317" t="s">
        <v>1241</v>
      </c>
      <c r="B3111" t="s">
        <v>1242</v>
      </c>
      <c r="C3111" t="s">
        <v>778</v>
      </c>
      <c r="D3111" t="s">
        <v>779</v>
      </c>
    </row>
    <row r="3112" spans="1:4" x14ac:dyDescent="0.3">
      <c r="A3112" s="317" t="s">
        <v>1241</v>
      </c>
      <c r="B3112" t="s">
        <v>1242</v>
      </c>
      <c r="C3112" t="s">
        <v>721</v>
      </c>
      <c r="D3112" s="317" t="s">
        <v>722</v>
      </c>
    </row>
    <row r="3113" spans="1:4" x14ac:dyDescent="0.3">
      <c r="A3113" s="317" t="s">
        <v>1241</v>
      </c>
      <c r="B3113" t="s">
        <v>1242</v>
      </c>
      <c r="C3113" t="s">
        <v>662</v>
      </c>
      <c r="D3113" s="317" t="s">
        <v>397</v>
      </c>
    </row>
    <row r="3114" spans="1:4" x14ac:dyDescent="0.3">
      <c r="A3114" s="317" t="s">
        <v>1241</v>
      </c>
      <c r="B3114" t="s">
        <v>1242</v>
      </c>
      <c r="C3114" t="s">
        <v>663</v>
      </c>
      <c r="D3114" s="317" t="s">
        <v>664</v>
      </c>
    </row>
    <row r="3115" spans="1:4" x14ac:dyDescent="0.3">
      <c r="A3115" s="317" t="s">
        <v>1241</v>
      </c>
      <c r="B3115" t="s">
        <v>1242</v>
      </c>
      <c r="C3115" t="s">
        <v>665</v>
      </c>
      <c r="D3115" s="317" t="s">
        <v>666</v>
      </c>
    </row>
    <row r="3116" spans="1:4" x14ac:dyDescent="0.3">
      <c r="A3116" s="317" t="s">
        <v>1243</v>
      </c>
      <c r="B3116" t="s">
        <v>1244</v>
      </c>
      <c r="C3116" t="s">
        <v>675</v>
      </c>
      <c r="D3116" s="317" t="s">
        <v>676</v>
      </c>
    </row>
    <row r="3117" spans="1:4" x14ac:dyDescent="0.3">
      <c r="A3117" s="317" t="s">
        <v>1243</v>
      </c>
      <c r="B3117" t="s">
        <v>1244</v>
      </c>
      <c r="C3117" t="s">
        <v>683</v>
      </c>
      <c r="D3117" s="317" t="s">
        <v>684</v>
      </c>
    </row>
    <row r="3118" spans="1:4" x14ac:dyDescent="0.3">
      <c r="A3118" s="317" t="s">
        <v>1243</v>
      </c>
      <c r="B3118" t="s">
        <v>1244</v>
      </c>
      <c r="C3118" t="s">
        <v>721</v>
      </c>
      <c r="D3118" s="317" t="s">
        <v>722</v>
      </c>
    </row>
    <row r="3119" spans="1:4" x14ac:dyDescent="0.3">
      <c r="A3119" s="317" t="s">
        <v>1243</v>
      </c>
      <c r="B3119" t="s">
        <v>1244</v>
      </c>
      <c r="C3119" t="s">
        <v>663</v>
      </c>
      <c r="D3119" s="317" t="s">
        <v>664</v>
      </c>
    </row>
    <row r="3120" spans="1:4" x14ac:dyDescent="0.3">
      <c r="A3120" s="317" t="s">
        <v>1243</v>
      </c>
      <c r="B3120" t="s">
        <v>1244</v>
      </c>
      <c r="C3120" t="s">
        <v>665</v>
      </c>
      <c r="D3120" s="317" t="s">
        <v>666</v>
      </c>
    </row>
    <row r="3121" spans="1:4" x14ac:dyDescent="0.3">
      <c r="A3121" s="317" t="s">
        <v>1245</v>
      </c>
      <c r="B3121" t="s">
        <v>1246</v>
      </c>
      <c r="C3121" t="s">
        <v>705</v>
      </c>
      <c r="D3121" s="317" t="s">
        <v>706</v>
      </c>
    </row>
    <row r="3122" spans="1:4" x14ac:dyDescent="0.3">
      <c r="A3122" s="317" t="s">
        <v>1245</v>
      </c>
      <c r="B3122" t="s">
        <v>1246</v>
      </c>
      <c r="C3122" t="s">
        <v>675</v>
      </c>
      <c r="D3122" s="317" t="s">
        <v>676</v>
      </c>
    </row>
    <row r="3123" spans="1:4" x14ac:dyDescent="0.3">
      <c r="A3123" s="317" t="s">
        <v>1245</v>
      </c>
      <c r="B3123" t="s">
        <v>1246</v>
      </c>
      <c r="C3123" t="s">
        <v>683</v>
      </c>
      <c r="D3123" s="317" t="s">
        <v>684</v>
      </c>
    </row>
    <row r="3124" spans="1:4" x14ac:dyDescent="0.3">
      <c r="A3124" s="317" t="s">
        <v>1245</v>
      </c>
      <c r="B3124" t="s">
        <v>1246</v>
      </c>
      <c r="C3124" t="s">
        <v>721</v>
      </c>
      <c r="D3124" s="317" t="s">
        <v>722</v>
      </c>
    </row>
    <row r="3125" spans="1:4" x14ac:dyDescent="0.3">
      <c r="A3125" s="317" t="s">
        <v>1245</v>
      </c>
      <c r="B3125" t="s">
        <v>1246</v>
      </c>
      <c r="C3125" t="s">
        <v>663</v>
      </c>
      <c r="D3125" s="317" t="s">
        <v>664</v>
      </c>
    </row>
    <row r="3126" spans="1:4" x14ac:dyDescent="0.3">
      <c r="A3126" s="317" t="s">
        <v>1245</v>
      </c>
      <c r="B3126" t="s">
        <v>1246</v>
      </c>
      <c r="C3126" t="s">
        <v>665</v>
      </c>
      <c r="D3126" s="317" t="s">
        <v>666</v>
      </c>
    </row>
    <row r="3127" spans="1:4" x14ac:dyDescent="0.3">
      <c r="A3127" s="317" t="s">
        <v>1247</v>
      </c>
      <c r="B3127" t="s">
        <v>1248</v>
      </c>
      <c r="C3127" t="s">
        <v>648</v>
      </c>
      <c r="D3127" s="317" t="s">
        <v>649</v>
      </c>
    </row>
    <row r="3128" spans="1:4" x14ac:dyDescent="0.3">
      <c r="A3128" s="317" t="s">
        <v>1247</v>
      </c>
      <c r="B3128" t="s">
        <v>1248</v>
      </c>
      <c r="C3128" t="s">
        <v>663</v>
      </c>
      <c r="D3128" s="317" t="s">
        <v>664</v>
      </c>
    </row>
    <row r="3129" spans="1:4" x14ac:dyDescent="0.3">
      <c r="A3129" s="317" t="s">
        <v>1247</v>
      </c>
      <c r="B3129" t="s">
        <v>1248</v>
      </c>
      <c r="C3129" t="s">
        <v>665</v>
      </c>
      <c r="D3129" s="317" t="s">
        <v>666</v>
      </c>
    </row>
    <row r="3130" spans="1:4" x14ac:dyDescent="0.3">
      <c r="A3130" s="317" t="s">
        <v>1249</v>
      </c>
      <c r="B3130" t="s">
        <v>1250</v>
      </c>
      <c r="C3130" t="s">
        <v>689</v>
      </c>
      <c r="D3130" s="317" t="s">
        <v>690</v>
      </c>
    </row>
    <row r="3131" spans="1:4" x14ac:dyDescent="0.3">
      <c r="A3131" s="317" t="s">
        <v>1249</v>
      </c>
      <c r="B3131" t="s">
        <v>1250</v>
      </c>
      <c r="C3131" t="s">
        <v>766</v>
      </c>
      <c r="D3131" s="317" t="s">
        <v>767</v>
      </c>
    </row>
    <row r="3132" spans="1:4" x14ac:dyDescent="0.3">
      <c r="A3132" s="317" t="s">
        <v>1249</v>
      </c>
      <c r="B3132" t="s">
        <v>1250</v>
      </c>
      <c r="C3132" t="s">
        <v>650</v>
      </c>
      <c r="D3132" s="317" t="s">
        <v>651</v>
      </c>
    </row>
    <row r="3133" spans="1:4" x14ac:dyDescent="0.3">
      <c r="A3133" s="317" t="s">
        <v>1249</v>
      </c>
      <c r="B3133" t="s">
        <v>1250</v>
      </c>
      <c r="C3133" t="s">
        <v>675</v>
      </c>
      <c r="D3133" s="317" t="s">
        <v>676</v>
      </c>
    </row>
    <row r="3134" spans="1:4" x14ac:dyDescent="0.3">
      <c r="A3134" s="317" t="s">
        <v>1249</v>
      </c>
      <c r="B3134" t="s">
        <v>1250</v>
      </c>
      <c r="C3134" t="s">
        <v>654</v>
      </c>
      <c r="D3134" s="317" t="s">
        <v>655</v>
      </c>
    </row>
    <row r="3135" spans="1:4" x14ac:dyDescent="0.3">
      <c r="A3135" s="317" t="s">
        <v>1249</v>
      </c>
      <c r="B3135" t="s">
        <v>1250</v>
      </c>
      <c r="C3135" t="s">
        <v>660</v>
      </c>
      <c r="D3135" s="317" t="s">
        <v>661</v>
      </c>
    </row>
    <row r="3136" spans="1:4" x14ac:dyDescent="0.3">
      <c r="A3136" s="317" t="s">
        <v>1249</v>
      </c>
      <c r="B3136" t="s">
        <v>1250</v>
      </c>
      <c r="C3136" t="s">
        <v>709</v>
      </c>
      <c r="D3136" s="317" t="s">
        <v>710</v>
      </c>
    </row>
    <row r="3137" spans="1:4" x14ac:dyDescent="0.3">
      <c r="A3137" s="317" t="s">
        <v>1249</v>
      </c>
      <c r="B3137" t="s">
        <v>1250</v>
      </c>
      <c r="C3137" t="s">
        <v>721</v>
      </c>
      <c r="D3137" s="317" t="s">
        <v>722</v>
      </c>
    </row>
    <row r="3138" spans="1:4" x14ac:dyDescent="0.3">
      <c r="A3138" s="317" t="s">
        <v>1249</v>
      </c>
      <c r="B3138" t="s">
        <v>1250</v>
      </c>
      <c r="C3138" t="s">
        <v>662</v>
      </c>
      <c r="D3138" s="317" t="s">
        <v>397</v>
      </c>
    </row>
    <row r="3139" spans="1:4" x14ac:dyDescent="0.3">
      <c r="A3139" s="317" t="s">
        <v>1249</v>
      </c>
      <c r="B3139" t="s">
        <v>1250</v>
      </c>
      <c r="C3139" t="s">
        <v>663</v>
      </c>
      <c r="D3139" s="317" t="s">
        <v>664</v>
      </c>
    </row>
    <row r="3140" spans="1:4" x14ac:dyDescent="0.3">
      <c r="A3140" s="317" t="s">
        <v>1249</v>
      </c>
      <c r="B3140" t="s">
        <v>1250</v>
      </c>
      <c r="C3140" t="s">
        <v>665</v>
      </c>
      <c r="D3140" s="317" t="s">
        <v>666</v>
      </c>
    </row>
  </sheetData>
  <mergeCells count="2">
    <mergeCell ref="A4:B4"/>
    <mergeCell ref="C4:D4"/>
  </mergeCells>
  <printOptions horizontalCentered="1"/>
  <pageMargins left="0.7" right="0.7" top="1" bottom="0.75" header="0.3" footer="0.3"/>
  <pageSetup scale="10" orientation="portrait" horizontalDpi="1200" verticalDpi="1200" r:id="rId1"/>
  <headerFooter>
    <oddHeader>&amp;L&amp;G&amp;C&amp;"-,Bold"&amp;24COVER SHEET</oddHeader>
    <oddFooter>&amp;L&amp;9© Life Cycle Engineering         &amp;C&amp;9Page &amp;P of &amp;N        &amp;R&amp;9Rev 7.4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showGridLines="0" workbookViewId="0">
      <selection activeCell="A3" sqref="A3:U3"/>
    </sheetView>
  </sheetViews>
  <sheetFormatPr defaultColWidth="9.33203125" defaultRowHeight="13.2" x14ac:dyDescent="0.25"/>
  <cols>
    <col min="1" max="1" width="15.33203125" style="49" customWidth="1"/>
    <col min="2" max="2" width="26.6640625" style="49" customWidth="1"/>
    <col min="3" max="3" width="18.6640625" style="35" customWidth="1"/>
    <col min="4" max="4" width="26.6640625" style="35" customWidth="1"/>
    <col min="5" max="16384" width="9.33203125" style="49"/>
  </cols>
  <sheetData>
    <row r="1" spans="1:14" ht="16.2" thickBot="1" x14ac:dyDescent="0.35">
      <c r="A1" s="418" t="str">
        <f>Client</f>
        <v>Client</v>
      </c>
      <c r="B1" s="419"/>
      <c r="C1" s="419"/>
      <c r="D1" s="420"/>
    </row>
    <row r="2" spans="1:14" ht="16.2" thickBot="1" x14ac:dyDescent="0.35">
      <c r="A2" s="421" t="str">
        <f>AssetSystemDescription</f>
        <v>Asset / System Description</v>
      </c>
      <c r="B2" s="422"/>
      <c r="C2" s="422"/>
      <c r="D2" s="423"/>
    </row>
    <row r="3" spans="1:14" ht="15" customHeight="1" x14ac:dyDescent="0.25">
      <c r="A3" s="424" t="str">
        <f ca="1">Filename</f>
        <v>RE-04 LCE FMEA EMP Master Template Rev 7.4.xlsx</v>
      </c>
      <c r="B3" s="425"/>
      <c r="C3" s="425"/>
      <c r="D3" s="426"/>
    </row>
    <row r="4" spans="1:14" x14ac:dyDescent="0.25">
      <c r="A4" s="46" t="str">
        <f>'Cover Sheet'!$A$4</f>
        <v>ASSET ID #</v>
      </c>
      <c r="B4" s="46" t="str">
        <f>'Cover Sheet'!$B$4</f>
        <v>DEPARTMENT</v>
      </c>
      <c r="C4" s="46" t="str">
        <f>'Cover Sheet'!$C$4</f>
        <v>BUILDING</v>
      </c>
      <c r="D4" s="64" t="str">
        <f>'Cover Sheet'!$D$4</f>
        <v>LOCATION / RM #</v>
      </c>
      <c r="F4" s="50"/>
      <c r="G4" s="50"/>
      <c r="H4" s="50"/>
      <c r="I4" s="50"/>
      <c r="J4" s="50"/>
      <c r="K4" s="50"/>
      <c r="L4" s="50"/>
      <c r="M4" s="50"/>
      <c r="N4" s="50"/>
    </row>
    <row r="5" spans="1:14" x14ac:dyDescent="0.25">
      <c r="A5" s="58">
        <f>AssetID</f>
        <v>0</v>
      </c>
      <c r="B5" s="58">
        <f>Department</f>
        <v>0</v>
      </c>
      <c r="C5" s="58">
        <f>Building</f>
        <v>0</v>
      </c>
      <c r="D5" s="59">
        <f>Location</f>
        <v>0</v>
      </c>
      <c r="F5" s="50"/>
      <c r="G5" s="51"/>
      <c r="H5" s="417"/>
      <c r="I5" s="417"/>
      <c r="J5" s="417"/>
      <c r="K5" s="417"/>
      <c r="L5" s="50"/>
      <c r="M5" s="50"/>
      <c r="N5" s="50"/>
    </row>
    <row r="6" spans="1:14" s="52" customFormat="1" ht="12.75" customHeight="1" x14ac:dyDescent="0.25">
      <c r="A6" s="429" t="s">
        <v>113</v>
      </c>
      <c r="B6" s="430"/>
      <c r="C6" s="430"/>
      <c r="D6" s="431"/>
      <c r="F6" s="53"/>
      <c r="G6" s="54"/>
      <c r="H6" s="55"/>
      <c r="I6" s="55"/>
      <c r="J6" s="55"/>
      <c r="K6" s="55"/>
      <c r="L6" s="53"/>
      <c r="M6" s="53"/>
      <c r="N6" s="53"/>
    </row>
    <row r="7" spans="1:14" s="22" customFormat="1" ht="205.5" customHeight="1" x14ac:dyDescent="0.25">
      <c r="A7" s="427"/>
      <c r="B7" s="427"/>
      <c r="C7" s="427"/>
      <c r="D7" s="428"/>
      <c r="F7" s="55"/>
      <c r="G7" s="54"/>
      <c r="H7" s="55"/>
      <c r="I7" s="55"/>
      <c r="J7" s="55"/>
      <c r="K7" s="55"/>
      <c r="L7" s="55"/>
      <c r="M7" s="55"/>
      <c r="N7" s="55"/>
    </row>
    <row r="8" spans="1:14" s="22" customFormat="1" x14ac:dyDescent="0.25">
      <c r="A8" s="429" t="s">
        <v>489</v>
      </c>
      <c r="B8" s="430"/>
      <c r="C8" s="430"/>
      <c r="D8" s="431"/>
      <c r="F8" s="55"/>
      <c r="G8" s="54"/>
      <c r="H8" s="55"/>
      <c r="I8" s="55"/>
      <c r="J8" s="55"/>
      <c r="K8" s="55"/>
      <c r="L8" s="55"/>
      <c r="M8" s="55"/>
      <c r="N8" s="55"/>
    </row>
    <row r="9" spans="1:14" s="22" customFormat="1" ht="106.5" customHeight="1" x14ac:dyDescent="0.25">
      <c r="A9" s="427"/>
      <c r="B9" s="427"/>
      <c r="C9" s="427"/>
      <c r="D9" s="428"/>
      <c r="F9" s="55"/>
      <c r="G9" s="54"/>
      <c r="H9" s="55"/>
      <c r="I9" s="55"/>
      <c r="J9" s="55"/>
      <c r="K9" s="55"/>
      <c r="L9" s="55"/>
      <c r="M9" s="55"/>
      <c r="N9" s="55"/>
    </row>
    <row r="10" spans="1:14" s="22" customFormat="1" x14ac:dyDescent="0.25">
      <c r="A10" s="429" t="s">
        <v>490</v>
      </c>
      <c r="B10" s="430"/>
      <c r="C10" s="430"/>
      <c r="D10" s="431"/>
      <c r="F10" s="55"/>
      <c r="G10" s="54"/>
      <c r="H10" s="55"/>
      <c r="I10" s="55"/>
      <c r="J10" s="55"/>
      <c r="K10" s="55"/>
      <c r="L10" s="55"/>
      <c r="M10" s="55"/>
      <c r="N10" s="55"/>
    </row>
    <row r="11" spans="1:14" s="22" customFormat="1" ht="107.25" customHeight="1" x14ac:dyDescent="0.25">
      <c r="A11" s="427"/>
      <c r="B11" s="427"/>
      <c r="C11" s="427"/>
      <c r="D11" s="428"/>
      <c r="E11" s="22" t="s">
        <v>114</v>
      </c>
      <c r="F11" s="55"/>
      <c r="G11" s="54"/>
      <c r="H11" s="55"/>
      <c r="I11" s="55"/>
      <c r="J11" s="55"/>
      <c r="K11" s="55"/>
      <c r="L11" s="55"/>
      <c r="M11" s="55"/>
      <c r="N11" s="55"/>
    </row>
    <row r="12" spans="1:14" s="22" customFormat="1" ht="14.4" x14ac:dyDescent="0.3">
      <c r="A12" s="429" t="s">
        <v>491</v>
      </c>
      <c r="B12" s="430"/>
      <c r="C12" s="430"/>
      <c r="D12" s="431"/>
      <c r="E12"/>
      <c r="F12"/>
      <c r="G12"/>
      <c r="H12" s="55"/>
      <c r="I12" s="55"/>
      <c r="J12" s="55"/>
      <c r="K12" s="55"/>
      <c r="L12" s="55"/>
      <c r="M12" s="55"/>
      <c r="N12" s="55"/>
    </row>
    <row r="13" spans="1:14" s="22" customFormat="1" ht="83.25" customHeight="1" x14ac:dyDescent="0.3">
      <c r="A13" s="432"/>
      <c r="B13" s="432"/>
      <c r="C13" s="432"/>
      <c r="D13" s="433"/>
      <c r="E13"/>
      <c r="F13"/>
      <c r="G13"/>
      <c r="H13" s="55"/>
      <c r="I13" s="55"/>
      <c r="J13" s="55"/>
      <c r="K13" s="55"/>
      <c r="L13" s="55"/>
      <c r="M13" s="55"/>
      <c r="N13" s="55"/>
    </row>
    <row r="14" spans="1:14" s="22" customFormat="1" ht="15" thickBot="1" x14ac:dyDescent="0.35">
      <c r="A14" s="434"/>
      <c r="B14" s="435"/>
      <c r="C14" s="435"/>
      <c r="D14" s="436"/>
      <c r="E14"/>
      <c r="F14"/>
      <c r="G14"/>
      <c r="H14"/>
    </row>
    <row r="15" spans="1:14" ht="14.4" x14ac:dyDescent="0.3">
      <c r="C15" s="49"/>
      <c r="E15"/>
      <c r="F15"/>
      <c r="G15"/>
      <c r="H15"/>
    </row>
    <row r="16" spans="1:14" ht="14.4" x14ac:dyDescent="0.3">
      <c r="C16" s="49"/>
      <c r="E16"/>
      <c r="F16"/>
      <c r="G16"/>
      <c r="H16"/>
    </row>
    <row r="17" spans="3:7" x14ac:dyDescent="0.25">
      <c r="C17" s="49"/>
      <c r="G17" s="35"/>
    </row>
    <row r="18" spans="3:7" x14ac:dyDescent="0.25">
      <c r="C18" s="49"/>
      <c r="G18" s="35"/>
    </row>
    <row r="19" spans="3:7" x14ac:dyDescent="0.25">
      <c r="C19" s="49"/>
      <c r="G19" s="35"/>
    </row>
    <row r="20" spans="3:7" x14ac:dyDescent="0.25">
      <c r="C20" s="49"/>
      <c r="G20" s="35"/>
    </row>
  </sheetData>
  <mergeCells count="13">
    <mergeCell ref="A12:D12"/>
    <mergeCell ref="A13:D13"/>
    <mergeCell ref="A14:D14"/>
    <mergeCell ref="A6:D6"/>
    <mergeCell ref="A7:D7"/>
    <mergeCell ref="A8:D8"/>
    <mergeCell ref="A9:D9"/>
    <mergeCell ref="A10:D10"/>
    <mergeCell ref="H5:K5"/>
    <mergeCell ref="A1:D1"/>
    <mergeCell ref="A2:D2"/>
    <mergeCell ref="A3:D3"/>
    <mergeCell ref="A11:D11"/>
  </mergeCells>
  <printOptions horizontalCentered="1"/>
  <pageMargins left="0.7" right="0.7" top="1" bottom="0.75" header="0.3" footer="0.3"/>
  <pageSetup orientation="portrait" horizontalDpi="1200" verticalDpi="1200" r:id="rId1"/>
  <headerFooter>
    <oddHeader>&amp;L&amp;G&amp;C&amp;"-,Bold"&amp;24COVER SHEET</oddHeader>
    <oddFooter>&amp;L&amp;9© Life Cycle Engineering         &amp;C&amp;9Page &amp;P of &amp;N        &amp;R&amp;9Rev 7.4</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workbookViewId="0">
      <selection activeCell="A3" sqref="A3:U3"/>
    </sheetView>
  </sheetViews>
  <sheetFormatPr defaultColWidth="9.109375" defaultRowHeight="13.2" x14ac:dyDescent="0.25"/>
  <cols>
    <col min="1" max="4" width="31" style="272" customWidth="1"/>
    <col min="5" max="16384" width="9.109375" style="272"/>
  </cols>
  <sheetData>
    <row r="1" spans="1:8" ht="16.2" thickBot="1" x14ac:dyDescent="0.35">
      <c r="A1" s="443" t="str">
        <f>Client</f>
        <v>Client</v>
      </c>
      <c r="B1" s="444"/>
      <c r="C1" s="444"/>
      <c r="D1" s="445"/>
    </row>
    <row r="2" spans="1:8" ht="15.6" x14ac:dyDescent="0.3">
      <c r="A2" s="437" t="str">
        <f>AssetSystemDescription</f>
        <v>Asset / System Description</v>
      </c>
      <c r="B2" s="438"/>
      <c r="C2" s="438"/>
      <c r="D2" s="439"/>
    </row>
    <row r="3" spans="1:8" s="44" customFormat="1" x14ac:dyDescent="0.25">
      <c r="A3" s="440" t="str">
        <f ca="1">Filename</f>
        <v>RE-04 LCE FMEA EMP Master Template Rev 7.4.xlsx</v>
      </c>
      <c r="B3" s="441"/>
      <c r="C3" s="441"/>
      <c r="D3" s="442"/>
    </row>
    <row r="4" spans="1:8" s="44" customFormat="1" ht="12.75" customHeight="1" x14ac:dyDescent="0.25">
      <c r="A4" s="63" t="s">
        <v>83</v>
      </c>
      <c r="B4" s="45"/>
      <c r="C4" s="46" t="s">
        <v>84</v>
      </c>
      <c r="D4" s="65"/>
      <c r="E4" s="22"/>
      <c r="F4" s="22"/>
      <c r="G4" s="22"/>
      <c r="H4" s="22"/>
    </row>
    <row r="5" spans="1:8" s="44" customFormat="1" ht="12.75" customHeight="1" x14ac:dyDescent="0.25">
      <c r="A5" s="63" t="s">
        <v>85</v>
      </c>
      <c r="B5" s="45"/>
      <c r="C5" s="46" t="s">
        <v>86</v>
      </c>
      <c r="D5" s="65"/>
      <c r="E5" s="22"/>
      <c r="F5" s="22"/>
      <c r="G5" s="22"/>
      <c r="H5" s="22"/>
    </row>
    <row r="6" spans="1:8" x14ac:dyDescent="0.25">
      <c r="A6" s="273"/>
      <c r="B6" s="274"/>
      <c r="C6" s="274"/>
      <c r="D6" s="275"/>
    </row>
    <row r="7" spans="1:8" x14ac:dyDescent="0.25">
      <c r="A7" s="276"/>
      <c r="B7" s="277"/>
      <c r="C7" s="277"/>
      <c r="D7" s="278"/>
    </row>
    <row r="8" spans="1:8" x14ac:dyDescent="0.25">
      <c r="A8" s="276"/>
      <c r="B8" s="277"/>
      <c r="C8" s="277"/>
      <c r="D8" s="278"/>
    </row>
    <row r="9" spans="1:8" x14ac:dyDescent="0.25">
      <c r="A9" s="276"/>
      <c r="B9" s="277"/>
      <c r="C9" s="277"/>
      <c r="D9" s="278"/>
    </row>
    <row r="10" spans="1:8" x14ac:dyDescent="0.25">
      <c r="A10" s="276"/>
      <c r="B10" s="277"/>
      <c r="C10" s="277"/>
      <c r="D10" s="278"/>
    </row>
    <row r="11" spans="1:8" x14ac:dyDescent="0.25">
      <c r="A11" s="276"/>
      <c r="B11" s="277"/>
      <c r="C11" s="277"/>
      <c r="D11" s="278"/>
    </row>
    <row r="12" spans="1:8" x14ac:dyDescent="0.25">
      <c r="A12" s="276"/>
      <c r="B12" s="277"/>
      <c r="C12" s="277"/>
      <c r="D12" s="278"/>
    </row>
    <row r="13" spans="1:8" x14ac:dyDescent="0.25">
      <c r="A13" s="276"/>
      <c r="B13" s="277"/>
      <c r="C13" s="277"/>
      <c r="D13" s="278"/>
    </row>
    <row r="14" spans="1:8" x14ac:dyDescent="0.25">
      <c r="A14" s="276"/>
      <c r="B14" s="277"/>
      <c r="C14" s="277"/>
      <c r="D14" s="278"/>
    </row>
    <row r="15" spans="1:8" x14ac:dyDescent="0.25">
      <c r="A15" s="276"/>
      <c r="B15" s="277"/>
      <c r="C15" s="277"/>
      <c r="D15" s="278"/>
    </row>
    <row r="16" spans="1:8" x14ac:dyDescent="0.25">
      <c r="A16" s="276"/>
      <c r="B16" s="277"/>
      <c r="C16" s="277"/>
      <c r="D16" s="278"/>
    </row>
    <row r="17" spans="1:4" x14ac:dyDescent="0.25">
      <c r="A17" s="276"/>
      <c r="B17" s="277"/>
      <c r="C17" s="277"/>
      <c r="D17" s="278"/>
    </row>
    <row r="18" spans="1:4" x14ac:dyDescent="0.25">
      <c r="A18" s="276"/>
      <c r="B18" s="277"/>
      <c r="C18" s="277"/>
      <c r="D18" s="278"/>
    </row>
    <row r="19" spans="1:4" x14ac:dyDescent="0.25">
      <c r="A19" s="276"/>
      <c r="B19" s="277"/>
      <c r="C19" s="277"/>
      <c r="D19" s="278"/>
    </row>
    <row r="20" spans="1:4" x14ac:dyDescent="0.25">
      <c r="A20" s="276"/>
      <c r="B20" s="277"/>
      <c r="C20" s="277"/>
      <c r="D20" s="278"/>
    </row>
    <row r="21" spans="1:4" x14ac:dyDescent="0.25">
      <c r="A21" s="276"/>
      <c r="B21" s="277"/>
      <c r="C21" s="277"/>
      <c r="D21" s="278"/>
    </row>
    <row r="22" spans="1:4" x14ac:dyDescent="0.25">
      <c r="A22" s="276"/>
      <c r="B22" s="277"/>
      <c r="C22" s="277"/>
      <c r="D22" s="278"/>
    </row>
    <row r="23" spans="1:4" x14ac:dyDescent="0.25">
      <c r="A23" s="276"/>
      <c r="B23" s="277"/>
      <c r="C23" s="277"/>
      <c r="D23" s="278"/>
    </row>
    <row r="24" spans="1:4" x14ac:dyDescent="0.25">
      <c r="A24" s="276"/>
      <c r="B24" s="277"/>
      <c r="C24" s="277"/>
      <c r="D24" s="278"/>
    </row>
    <row r="25" spans="1:4" x14ac:dyDescent="0.25">
      <c r="A25" s="276"/>
      <c r="B25" s="277"/>
      <c r="C25" s="277"/>
      <c r="D25" s="278"/>
    </row>
    <row r="26" spans="1:4" x14ac:dyDescent="0.25">
      <c r="A26" s="276"/>
      <c r="B26" s="277"/>
      <c r="C26" s="277"/>
      <c r="D26" s="278"/>
    </row>
    <row r="27" spans="1:4" x14ac:dyDescent="0.25">
      <c r="A27" s="276"/>
      <c r="B27" s="277"/>
      <c r="C27" s="277"/>
      <c r="D27" s="278"/>
    </row>
    <row r="28" spans="1:4" x14ac:dyDescent="0.25">
      <c r="A28" s="276"/>
      <c r="B28" s="277"/>
      <c r="C28" s="277"/>
      <c r="D28" s="278"/>
    </row>
    <row r="29" spans="1:4" x14ac:dyDescent="0.25">
      <c r="A29" s="276"/>
      <c r="B29" s="277"/>
      <c r="C29" s="277"/>
      <c r="D29" s="278"/>
    </row>
    <row r="30" spans="1:4" x14ac:dyDescent="0.25">
      <c r="A30" s="276"/>
      <c r="B30" s="277"/>
      <c r="C30" s="277"/>
      <c r="D30" s="278"/>
    </row>
    <row r="31" spans="1:4" x14ac:dyDescent="0.25">
      <c r="A31" s="276"/>
      <c r="B31" s="277"/>
      <c r="C31" s="277"/>
      <c r="D31" s="278"/>
    </row>
    <row r="32" spans="1:4" x14ac:dyDescent="0.25">
      <c r="A32" s="276"/>
      <c r="B32" s="277"/>
      <c r="C32" s="277"/>
      <c r="D32" s="278"/>
    </row>
    <row r="33" spans="1:4" x14ac:dyDescent="0.25">
      <c r="A33" s="276"/>
      <c r="B33" s="277"/>
      <c r="C33" s="277"/>
      <c r="D33" s="278"/>
    </row>
    <row r="34" spans="1:4" x14ac:dyDescent="0.25">
      <c r="A34" s="276"/>
      <c r="B34" s="277"/>
      <c r="C34" s="277"/>
      <c r="D34" s="278"/>
    </row>
    <row r="35" spans="1:4" x14ac:dyDescent="0.25">
      <c r="A35" s="276"/>
      <c r="B35" s="277"/>
      <c r="C35" s="277"/>
      <c r="D35" s="278"/>
    </row>
    <row r="36" spans="1:4" x14ac:dyDescent="0.25">
      <c r="A36" s="276"/>
      <c r="B36" s="277"/>
      <c r="C36" s="277"/>
      <c r="D36" s="278"/>
    </row>
    <row r="37" spans="1:4" ht="13.8" thickBot="1" x14ac:dyDescent="0.3">
      <c r="A37" s="279"/>
      <c r="B37" s="280"/>
      <c r="C37" s="280"/>
      <c r="D37" s="281"/>
    </row>
  </sheetData>
  <mergeCells count="3">
    <mergeCell ref="A2:D2"/>
    <mergeCell ref="A3:D3"/>
    <mergeCell ref="A1:D1"/>
  </mergeCells>
  <printOptions horizontalCentered="1"/>
  <pageMargins left="0.7" right="0.7" top="1" bottom="0.75" header="0.3" footer="0.3"/>
  <pageSetup scale="73" orientation="portrait" horizontalDpi="1200" verticalDpi="1200" r:id="rId1"/>
  <headerFooter>
    <oddHeader>&amp;L&amp;G&amp;C&amp;"-,Bold"&amp;24COVER SHEET</oddHeader>
    <oddFooter>&amp;L&amp;9© Life Cycle Engineering         &amp;C&amp;9Page &amp;P of &amp;N        &amp;R&amp;9Rev 7.4</oddFooter>
  </headerFooter>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60"/>
  <sheetViews>
    <sheetView zoomScaleNormal="100" workbookViewId="0">
      <selection activeCell="A3" sqref="A3:U3"/>
    </sheetView>
  </sheetViews>
  <sheetFormatPr defaultColWidth="9.33203125" defaultRowHeight="14.4" x14ac:dyDescent="0.3"/>
  <cols>
    <col min="1" max="1" width="16.88671875" style="57" bestFit="1" customWidth="1"/>
    <col min="2" max="2" width="78.5546875" style="49" customWidth="1"/>
    <col min="3" max="3" width="26.6640625" style="49" hidden="1" customWidth="1"/>
    <col min="4" max="4" width="37.6640625" style="49" hidden="1" customWidth="1"/>
    <col min="5" max="5" width="12" customWidth="1"/>
    <col min="8" max="8" width="10" customWidth="1"/>
    <col min="10" max="16384" width="9.33203125" style="49"/>
  </cols>
  <sheetData>
    <row r="1" spans="1:9" ht="16.2" thickBot="1" x14ac:dyDescent="0.35">
      <c r="A1" s="418" t="str">
        <f>Client</f>
        <v>Client</v>
      </c>
      <c r="B1" s="419"/>
      <c r="C1" s="420"/>
    </row>
    <row r="2" spans="1:9" ht="16.2" thickBot="1" x14ac:dyDescent="0.35">
      <c r="A2" s="421" t="str">
        <f>AssetSystemDescription</f>
        <v>Asset / System Description</v>
      </c>
      <c r="B2" s="422"/>
      <c r="C2" s="423"/>
    </row>
    <row r="3" spans="1:9" ht="15" thickBot="1" x14ac:dyDescent="0.35">
      <c r="A3" s="450" t="str">
        <f ca="1">Filename</f>
        <v>RE-04 LCE FMEA EMP Master Template Rev 7.4.xlsx</v>
      </c>
      <c r="B3" s="451"/>
      <c r="C3" s="452"/>
    </row>
    <row r="4" spans="1:9" x14ac:dyDescent="0.3">
      <c r="A4" s="156" t="str">
        <f>'Cover Sheet'!$A$4</f>
        <v>ASSET ID #</v>
      </c>
      <c r="B4" s="453">
        <f>AssetID</f>
        <v>0</v>
      </c>
      <c r="C4" s="454"/>
    </row>
    <row r="5" spans="1:9" x14ac:dyDescent="0.3">
      <c r="A5" s="157" t="str">
        <f>'Cover Sheet'!$B$4</f>
        <v>DEPARTMENT</v>
      </c>
      <c r="B5" s="446">
        <f>Department</f>
        <v>0</v>
      </c>
      <c r="C5" s="447"/>
    </row>
    <row r="6" spans="1:9" x14ac:dyDescent="0.3">
      <c r="A6" s="157" t="str">
        <f>'Cover Sheet'!$C$4</f>
        <v>BUILDING</v>
      </c>
      <c r="B6" s="446">
        <f>Building</f>
        <v>0</v>
      </c>
      <c r="C6" s="447"/>
    </row>
    <row r="7" spans="1:9" ht="15" thickBot="1" x14ac:dyDescent="0.35">
      <c r="A7" s="158" t="str">
        <f>'Cover Sheet'!$D$4</f>
        <v>LOCATION / RM #</v>
      </c>
      <c r="B7" s="448">
        <f>Location</f>
        <v>0</v>
      </c>
      <c r="C7" s="449"/>
    </row>
    <row r="8" spans="1:9" x14ac:dyDescent="0.3">
      <c r="A8" s="152"/>
      <c r="B8" s="159"/>
      <c r="C8" s="159"/>
    </row>
    <row r="9" spans="1:9" s="52" customFormat="1" x14ac:dyDescent="0.3">
      <c r="A9" s="162" t="s">
        <v>112</v>
      </c>
      <c r="B9" s="163" t="s">
        <v>113</v>
      </c>
      <c r="C9" s="163" t="s">
        <v>582</v>
      </c>
      <c r="E9"/>
      <c r="F9"/>
      <c r="G9"/>
      <c r="H9"/>
      <c r="I9"/>
    </row>
    <row r="10" spans="1:9" s="52" customFormat="1" hidden="1" x14ac:dyDescent="0.3">
      <c r="A10" s="162"/>
      <c r="B10" s="323"/>
      <c r="C10" s="163" t="str">
        <f>IF(FunctionTable[[#This Row],[FUNCTIONS]]&lt;&gt;"",TEXT(FunctionTable[[#This Row],['#]],"#.0")&amp;" - "&amp;FunctionTable[[#This Row],[FUNCTIONS]],"")</f>
        <v/>
      </c>
      <c r="E10"/>
      <c r="F10"/>
      <c r="G10"/>
      <c r="H10"/>
      <c r="I10"/>
    </row>
    <row r="11" spans="1:9" s="22" customFormat="1" x14ac:dyDescent="0.3">
      <c r="A11" s="164">
        <v>1</v>
      </c>
      <c r="B11" s="45" t="s">
        <v>600</v>
      </c>
      <c r="C11" s="45" t="str">
        <f>IF(FunctionTable[[#This Row],[FUNCTIONS]]&lt;&gt;"",TEXT(FunctionTable[[#This Row],['#]],"#.0")&amp;" - "&amp;FunctionTable[[#This Row],[FUNCTIONS]],"")</f>
        <v>1.0 - Contain materials within system boundaries</v>
      </c>
      <c r="E11"/>
      <c r="F11"/>
      <c r="G11"/>
      <c r="H11"/>
      <c r="I11"/>
    </row>
    <row r="12" spans="1:9" s="22" customFormat="1" x14ac:dyDescent="0.3">
      <c r="A12" s="164">
        <v>2</v>
      </c>
      <c r="B12" s="45" t="s">
        <v>599</v>
      </c>
      <c r="C12" s="45" t="str">
        <f>IF(FunctionTable[[#This Row],[FUNCTIONS]]&lt;&gt;"",TEXT(FunctionTable[[#This Row],['#]],"#.0")&amp;" - "&amp;FunctionTable[[#This Row],[FUNCTIONS]],"")</f>
        <v>2.0 - Transfer fluids at X gpm</v>
      </c>
      <c r="E12"/>
      <c r="F12"/>
      <c r="G12"/>
      <c r="H12"/>
      <c r="I12"/>
    </row>
    <row r="13" spans="1:9" s="22" customFormat="1" x14ac:dyDescent="0.3">
      <c r="A13" s="164">
        <v>3</v>
      </c>
      <c r="B13" s="45" t="s">
        <v>601</v>
      </c>
      <c r="C13" s="45" t="str">
        <f>IF(FunctionTable[[#This Row],[FUNCTIONS]]&lt;&gt;"",TEXT(FunctionTable[[#This Row],['#]],"#.0")&amp;" - "&amp;FunctionTable[[#This Row],[FUNCTIONS]],"")</f>
        <v>3.0 - Mix materials</v>
      </c>
      <c r="E13"/>
      <c r="F13"/>
      <c r="G13"/>
      <c r="H13"/>
      <c r="I13"/>
    </row>
    <row r="14" spans="1:9" s="22" customFormat="1" x14ac:dyDescent="0.3">
      <c r="A14" s="164">
        <v>4</v>
      </c>
      <c r="B14" s="45" t="s">
        <v>602</v>
      </c>
      <c r="C14" s="45" t="str">
        <f>IF(FunctionTable[[#This Row],[FUNCTIONS]]&lt;&gt;"",TEXT(FunctionTable[[#This Row],['#]],"#.0")&amp;" - "&amp;FunctionTable[[#This Row],[FUNCTIONS]],"")</f>
        <v>4.0 - Remove particulates from fluids</v>
      </c>
      <c r="E14"/>
      <c r="F14"/>
      <c r="G14"/>
      <c r="H14"/>
      <c r="I14"/>
    </row>
    <row r="15" spans="1:9" s="22" customFormat="1" x14ac:dyDescent="0.3">
      <c r="A15" s="164">
        <v>5</v>
      </c>
      <c r="B15" s="45" t="s">
        <v>603</v>
      </c>
      <c r="C15" s="45" t="str">
        <f>IF(FunctionTable[[#This Row],[FUNCTIONS]]&lt;&gt;"",TEXT(FunctionTable[[#This Row],['#]],"#.0")&amp;" - "&amp;FunctionTable[[#This Row],[FUNCTIONS]],"")</f>
        <v>5.0 - Package goods</v>
      </c>
      <c r="D15" s="22" t="s">
        <v>114</v>
      </c>
      <c r="E15"/>
      <c r="F15"/>
      <c r="G15"/>
      <c r="H15"/>
      <c r="I15"/>
    </row>
    <row r="16" spans="1:9" s="22" customFormat="1" x14ac:dyDescent="0.3">
      <c r="A16" s="164">
        <v>6</v>
      </c>
      <c r="B16" s="45" t="s">
        <v>604</v>
      </c>
      <c r="C16" s="45" t="str">
        <f>IF(FunctionTable[[#This Row],[FUNCTIONS]]&lt;&gt;"",TEXT(FunctionTable[[#This Row],['#]],"#.0")&amp;" - "&amp;FunctionTable[[#This Row],[FUNCTIONS]],"")</f>
        <v>6.0 - Deliver goods to customer</v>
      </c>
      <c r="D16" s="22" t="s">
        <v>114</v>
      </c>
      <c r="E16"/>
      <c r="F16"/>
      <c r="G16"/>
      <c r="H16"/>
      <c r="I16"/>
    </row>
    <row r="17" spans="1:9" s="22" customFormat="1" x14ac:dyDescent="0.3">
      <c r="A17" s="164">
        <v>7</v>
      </c>
      <c r="B17" s="45"/>
      <c r="C17" s="45" t="str">
        <f>IF(FunctionTable[[#This Row],[FUNCTIONS]]&lt;&gt;"",TEXT(FunctionTable[[#This Row],['#]],"#.0")&amp;" - "&amp;FunctionTable[[#This Row],[FUNCTIONS]],"")</f>
        <v/>
      </c>
      <c r="D17" s="22" t="s">
        <v>114</v>
      </c>
      <c r="E17"/>
      <c r="F17"/>
      <c r="G17"/>
      <c r="H17"/>
      <c r="I17"/>
    </row>
    <row r="18" spans="1:9" s="22" customFormat="1" x14ac:dyDescent="0.3">
      <c r="A18" s="164">
        <v>8</v>
      </c>
      <c r="B18" s="45"/>
      <c r="C18" s="45" t="str">
        <f>IF(FunctionTable[[#This Row],[FUNCTIONS]]&lt;&gt;"",TEXT(FunctionTable[[#This Row],['#]],"#.0")&amp;" - "&amp;FunctionTable[[#This Row],[FUNCTIONS]],"")</f>
        <v/>
      </c>
      <c r="D18" s="22" t="s">
        <v>114</v>
      </c>
      <c r="E18"/>
      <c r="F18"/>
      <c r="G18"/>
      <c r="H18"/>
      <c r="I18"/>
    </row>
    <row r="19" spans="1:9" s="22" customFormat="1" x14ac:dyDescent="0.3">
      <c r="A19" s="164">
        <v>9</v>
      </c>
      <c r="B19" s="45"/>
      <c r="C19" s="45" t="str">
        <f>IF(FunctionTable[[#This Row],[FUNCTIONS]]&lt;&gt;"",TEXT(FunctionTable[[#This Row],['#]],"#.0")&amp;" - "&amp;FunctionTable[[#This Row],[FUNCTIONS]],"")</f>
        <v/>
      </c>
      <c r="D19" s="22" t="s">
        <v>114</v>
      </c>
      <c r="E19"/>
      <c r="F19"/>
      <c r="G19"/>
      <c r="H19"/>
      <c r="I19"/>
    </row>
    <row r="20" spans="1:9" s="22" customFormat="1" x14ac:dyDescent="0.3">
      <c r="A20" s="164">
        <v>10</v>
      </c>
      <c r="B20" s="45"/>
      <c r="C20" s="45" t="str">
        <f>IF(FunctionTable[[#This Row],[FUNCTIONS]]&lt;&gt;"",TEXT(FunctionTable[[#This Row],['#]],"#.0")&amp;" - "&amp;FunctionTable[[#This Row],[FUNCTIONS]],"")</f>
        <v/>
      </c>
      <c r="D20" s="22" t="s">
        <v>114</v>
      </c>
      <c r="E20"/>
      <c r="F20"/>
      <c r="G20"/>
      <c r="H20"/>
      <c r="I20"/>
    </row>
    <row r="21" spans="1:9" s="272" customFormat="1" x14ac:dyDescent="0.3">
      <c r="A21" s="165"/>
      <c r="B21" s="166" t="s">
        <v>583</v>
      </c>
      <c r="C21" s="167">
        <f>COUNTA(FunctionTable['#.0 FUNCTIONS])-COUNTBLANK(FunctionTable['#.0 FUNCTIONS])</f>
        <v>6</v>
      </c>
      <c r="D21" s="298"/>
      <c r="E21"/>
      <c r="F21"/>
      <c r="G21"/>
      <c r="H21"/>
      <c r="I21"/>
    </row>
    <row r="22" spans="1:9" s="22" customFormat="1" x14ac:dyDescent="0.3">
      <c r="A22" s="272"/>
      <c r="B22" s="272"/>
      <c r="C22" s="272"/>
      <c r="D22" s="22" t="s">
        <v>114</v>
      </c>
      <c r="E22"/>
      <c r="F22"/>
      <c r="G22"/>
      <c r="H22"/>
      <c r="I22"/>
    </row>
    <row r="23" spans="1:9" s="22" customFormat="1" x14ac:dyDescent="0.3">
      <c r="A23" s="162" t="s">
        <v>112</v>
      </c>
      <c r="B23" s="163" t="s">
        <v>115</v>
      </c>
      <c r="C23" s="160" t="s">
        <v>598</v>
      </c>
      <c r="D23" s="163" t="s">
        <v>597</v>
      </c>
      <c r="E23"/>
      <c r="F23"/>
      <c r="G23"/>
      <c r="H23"/>
    </row>
    <row r="24" spans="1:9" x14ac:dyDescent="0.3">
      <c r="A24" s="321">
        <v>1.1000000000000001</v>
      </c>
      <c r="B24" s="161" t="s">
        <v>605</v>
      </c>
      <c r="C24" s="45" t="str">
        <f>IFERROR(VLOOKUP(ROUNDDOWN(FFTable[[#This Row],['#]],0),FunctionTable[],3,FALSE),"")</f>
        <v>1.0 - Contain materials within system boundaries</v>
      </c>
      <c r="D24" s="161" t="str">
        <f>IF(FFTable[[#This Row],['#]]&lt;&gt;"",FFTable[[#This Row],['#]]&amp;" - "&amp;FFTable[[#This Row],[FUNCTIONAL FAILURES]],"")</f>
        <v>1.1 - Materials not contained</v>
      </c>
      <c r="I24" s="49"/>
    </row>
    <row r="25" spans="1:9" x14ac:dyDescent="0.3">
      <c r="A25" s="321">
        <v>2.1</v>
      </c>
      <c r="B25" s="161" t="s">
        <v>606</v>
      </c>
      <c r="C25" s="45" t="str">
        <f>IFERROR(VLOOKUP(ROUNDDOWN(FFTable[[#This Row],['#]],0),FunctionTable[],3,FALSE),"")</f>
        <v>2.0 - Transfer fluids at X gpm</v>
      </c>
      <c r="D25" s="161" t="str">
        <f>IF(FFTable[[#This Row],['#]]&lt;&gt;"",FFTable[[#This Row],['#]]&amp;" - "&amp;FFTable[[#This Row],[FUNCTIONAL FAILURES]],"")</f>
        <v>2.1 - Fluids not transferred</v>
      </c>
      <c r="I25" s="49"/>
    </row>
    <row r="26" spans="1:9" x14ac:dyDescent="0.3">
      <c r="A26" s="321">
        <v>2.2000000000000002</v>
      </c>
      <c r="B26" s="161" t="s">
        <v>607</v>
      </c>
      <c r="C26" s="45" t="str">
        <f>IFERROR(VLOOKUP(ROUNDDOWN(FFTable[[#This Row],['#]],0),FunctionTable[],3,FALSE),"")</f>
        <v>2.0 - Transfer fluids at X gpm</v>
      </c>
      <c r="D26" s="161" t="str">
        <f>IF(FFTable[[#This Row],['#]]&lt;&gt;"",FFTable[[#This Row],['#]]&amp;" - "&amp;FFTable[[#This Row],[FUNCTIONAL FAILURES]],"")</f>
        <v>2.2 - Fluids transferred under X gpm</v>
      </c>
      <c r="I26" s="49"/>
    </row>
    <row r="27" spans="1:9" x14ac:dyDescent="0.3">
      <c r="A27" s="321">
        <v>2.2999999999999998</v>
      </c>
      <c r="B27" s="161" t="s">
        <v>608</v>
      </c>
      <c r="C27" s="45" t="str">
        <f>IFERROR(VLOOKUP(ROUNDDOWN(FFTable[[#This Row],['#]],0),FunctionTable[],3,FALSE),"")</f>
        <v>2.0 - Transfer fluids at X gpm</v>
      </c>
      <c r="D27" s="161" t="str">
        <f>IF(FFTable[[#This Row],['#]]&lt;&gt;"",FFTable[[#This Row],['#]]&amp;" - "&amp;FFTable[[#This Row],[FUNCTIONAL FAILURES]],"")</f>
        <v>2.3 - Fluids transferred over X gpm</v>
      </c>
      <c r="I27" s="49"/>
    </row>
    <row r="28" spans="1:9" x14ac:dyDescent="0.3">
      <c r="A28" s="321">
        <v>3.1</v>
      </c>
      <c r="B28" s="161" t="s">
        <v>609</v>
      </c>
      <c r="C28" s="45" t="str">
        <f>IFERROR(VLOOKUP(ROUNDDOWN(FFTable[[#This Row],['#]],0),FunctionTable[],3,FALSE),"")</f>
        <v>3.0 - Mix materials</v>
      </c>
      <c r="D28" s="161" t="str">
        <f>IF(FFTable[[#This Row],['#]]&lt;&gt;"",FFTable[[#This Row],['#]]&amp;" - "&amp;FFTable[[#This Row],[FUNCTIONAL FAILURES]],"")</f>
        <v>3.1 - Materials not mixed</v>
      </c>
      <c r="I28" s="49"/>
    </row>
    <row r="29" spans="1:9" s="22" customFormat="1" x14ac:dyDescent="0.3">
      <c r="A29" s="321">
        <v>3.2</v>
      </c>
      <c r="B29" s="161" t="s">
        <v>610</v>
      </c>
      <c r="C29" s="45" t="str">
        <f>IFERROR(VLOOKUP(ROUNDDOWN(FFTable[[#This Row],['#]],0),FunctionTable[],3,FALSE),"")</f>
        <v>3.0 - Mix materials</v>
      </c>
      <c r="D29" s="161" t="str">
        <f>IF(FFTable[[#This Row],['#]]&lt;&gt;"",FFTable[[#This Row],['#]]&amp;" - "&amp;FFTable[[#This Row],[FUNCTIONAL FAILURES]],"")</f>
        <v>3.2 - Materials overmixed</v>
      </c>
      <c r="E29"/>
      <c r="F29"/>
      <c r="G29"/>
      <c r="H29"/>
    </row>
    <row r="30" spans="1:9" s="22" customFormat="1" x14ac:dyDescent="0.3">
      <c r="A30" s="321">
        <v>4.0999999999999996</v>
      </c>
      <c r="B30" s="161" t="s">
        <v>611</v>
      </c>
      <c r="C30" s="45" t="str">
        <f>IFERROR(VLOOKUP(ROUNDDOWN(FFTable[[#This Row],['#]],0),FunctionTable[],3,FALSE),"")</f>
        <v>4.0 - Remove particulates from fluids</v>
      </c>
      <c r="D30" s="161" t="str">
        <f>IF(FFTable[[#This Row],['#]]&lt;&gt;"",FFTable[[#This Row],['#]]&amp;" - "&amp;FFTable[[#This Row],[FUNCTIONAL FAILURES]],"")</f>
        <v>4.1 - Particulates not removed from fluid</v>
      </c>
      <c r="E30"/>
      <c r="F30"/>
      <c r="G30"/>
      <c r="H30"/>
    </row>
    <row r="31" spans="1:9" s="22" customFormat="1" x14ac:dyDescent="0.3">
      <c r="A31" s="321">
        <v>5.0999999999999996</v>
      </c>
      <c r="B31" s="161" t="s">
        <v>612</v>
      </c>
      <c r="C31" s="45" t="str">
        <f>IFERROR(VLOOKUP(ROUNDDOWN(FFTable[[#This Row],['#]],0),FunctionTable[],3,FALSE),"")</f>
        <v>5.0 - Package goods</v>
      </c>
      <c r="D31" s="161" t="str">
        <f>IF(FFTable[[#This Row],['#]]&lt;&gt;"",FFTable[[#This Row],['#]]&amp;" - "&amp;FFTable[[#This Row],[FUNCTIONAL FAILURES]],"")</f>
        <v>5.1 - Goods not packaged</v>
      </c>
      <c r="E31"/>
      <c r="F31"/>
      <c r="G31"/>
      <c r="H31"/>
    </row>
    <row r="32" spans="1:9" s="22" customFormat="1" x14ac:dyDescent="0.3">
      <c r="A32" s="321">
        <v>6.1</v>
      </c>
      <c r="B32" s="161" t="s">
        <v>613</v>
      </c>
      <c r="C32" s="45" t="str">
        <f>IFERROR(VLOOKUP(ROUNDDOWN(FFTable[[#This Row],['#]],0),FunctionTable[],3,FALSE),"")</f>
        <v>6.0 - Deliver goods to customer</v>
      </c>
      <c r="D32" s="161" t="str">
        <f>IF(FFTable[[#This Row],['#]]&lt;&gt;"",FFTable[[#This Row],['#]]&amp;" - "&amp;FFTable[[#This Row],[FUNCTIONAL FAILURES]],"")</f>
        <v>6.1 - Goods not delivered to customer</v>
      </c>
      <c r="E32"/>
      <c r="F32"/>
      <c r="G32"/>
      <c r="H32"/>
    </row>
    <row r="33" spans="1:9" s="22" customFormat="1" x14ac:dyDescent="0.3">
      <c r="A33" s="321">
        <v>6.2</v>
      </c>
      <c r="B33" s="161" t="s">
        <v>614</v>
      </c>
      <c r="C33" s="45" t="str">
        <f>IFERROR(VLOOKUP(ROUNDDOWN(FFTable[[#This Row],['#]],0),FunctionTable[],3,FALSE),"")</f>
        <v>6.0 - Deliver goods to customer</v>
      </c>
      <c r="D33" s="161" t="str">
        <f>IF(FFTable[[#This Row],['#]]&lt;&gt;"",FFTable[[#This Row],['#]]&amp;" - "&amp;FFTable[[#This Row],[FUNCTIONAL FAILURES]],"")</f>
        <v>6.2 - Damaged goods delivered to customer</v>
      </c>
      <c r="E33"/>
      <c r="F33"/>
      <c r="G33"/>
      <c r="H33"/>
    </row>
    <row r="34" spans="1:9" s="22" customFormat="1" x14ac:dyDescent="0.3">
      <c r="A34" s="165"/>
      <c r="B34" s="166" t="s">
        <v>583</v>
      </c>
      <c r="C34" s="166"/>
      <c r="D34" s="167">
        <f>COUNTA(FFTable['#.'# - FUNCTIONAL FAILURE])-COUNTBLANK(FFTable['#.'# - FUNCTIONAL FAILURE])</f>
        <v>10</v>
      </c>
      <c r="E34"/>
      <c r="F34"/>
      <c r="G34"/>
      <c r="H34"/>
    </row>
    <row r="35" spans="1:9" s="22" customFormat="1" x14ac:dyDescent="0.3">
      <c r="A35" s="57"/>
      <c r="B35" s="49"/>
      <c r="C35" s="49"/>
      <c r="E35"/>
      <c r="F35"/>
      <c r="G35"/>
      <c r="H35"/>
      <c r="I35"/>
    </row>
    <row r="36" spans="1:9" s="22" customFormat="1" x14ac:dyDescent="0.3">
      <c r="A36" s="57"/>
      <c r="B36" s="49"/>
      <c r="C36" s="49"/>
      <c r="E36"/>
      <c r="F36"/>
      <c r="G36"/>
      <c r="H36"/>
      <c r="I36"/>
    </row>
    <row r="37" spans="1:9" s="22" customFormat="1" x14ac:dyDescent="0.3">
      <c r="A37" s="57"/>
      <c r="B37" s="49"/>
      <c r="C37" s="49"/>
      <c r="E37"/>
      <c r="F37"/>
      <c r="G37"/>
      <c r="H37"/>
      <c r="I37"/>
    </row>
    <row r="38" spans="1:9" s="22" customFormat="1" x14ac:dyDescent="0.3">
      <c r="A38" s="57"/>
      <c r="B38" s="49"/>
      <c r="E38"/>
      <c r="F38"/>
      <c r="G38"/>
      <c r="H38"/>
      <c r="I38"/>
    </row>
    <row r="39" spans="1:9" s="22" customFormat="1" x14ac:dyDescent="0.3">
      <c r="A39" s="57"/>
      <c r="B39" s="49"/>
      <c r="E39"/>
      <c r="F39"/>
      <c r="G39"/>
      <c r="H39"/>
      <c r="I39"/>
    </row>
    <row r="40" spans="1:9" s="22" customFormat="1" x14ac:dyDescent="0.3">
      <c r="A40" s="57"/>
      <c r="B40" s="49"/>
      <c r="E40"/>
      <c r="F40"/>
      <c r="G40"/>
      <c r="H40"/>
      <c r="I40"/>
    </row>
    <row r="41" spans="1:9" s="22" customFormat="1" x14ac:dyDescent="0.3">
      <c r="A41" s="57"/>
      <c r="B41" s="49"/>
      <c r="E41"/>
      <c r="F41"/>
      <c r="G41"/>
      <c r="H41"/>
      <c r="I41"/>
    </row>
    <row r="42" spans="1:9" s="22" customFormat="1" x14ac:dyDescent="0.3">
      <c r="A42" s="57"/>
      <c r="B42" s="49"/>
      <c r="E42"/>
      <c r="F42"/>
      <c r="G42"/>
      <c r="H42"/>
      <c r="I42"/>
    </row>
    <row r="43" spans="1:9" s="22" customFormat="1" x14ac:dyDescent="0.3">
      <c r="A43" s="57"/>
      <c r="B43" s="49"/>
      <c r="E43"/>
      <c r="F43"/>
      <c r="G43"/>
      <c r="H43"/>
      <c r="I43"/>
    </row>
    <row r="44" spans="1:9" s="22" customFormat="1" x14ac:dyDescent="0.3">
      <c r="A44" s="57"/>
      <c r="B44" s="49"/>
      <c r="E44"/>
      <c r="F44"/>
      <c r="G44"/>
      <c r="H44"/>
      <c r="I44"/>
    </row>
    <row r="45" spans="1:9" s="22" customFormat="1" x14ac:dyDescent="0.3">
      <c r="A45" s="57"/>
      <c r="B45" s="49"/>
      <c r="E45"/>
      <c r="F45"/>
      <c r="G45"/>
      <c r="H45"/>
      <c r="I45"/>
    </row>
    <row r="46" spans="1:9" s="22" customFormat="1" x14ac:dyDescent="0.3">
      <c r="A46" s="57"/>
      <c r="B46" s="49"/>
      <c r="E46"/>
      <c r="F46"/>
      <c r="G46"/>
      <c r="H46"/>
      <c r="I46"/>
    </row>
    <row r="47" spans="1:9" s="22" customFormat="1" x14ac:dyDescent="0.3">
      <c r="A47" s="57"/>
      <c r="B47" s="49"/>
      <c r="E47"/>
      <c r="F47"/>
      <c r="G47"/>
      <c r="H47"/>
      <c r="I47"/>
    </row>
    <row r="48" spans="1:9" s="22" customFormat="1" ht="12.75" customHeight="1" x14ac:dyDescent="0.3">
      <c r="A48" s="57"/>
      <c r="B48" s="49"/>
      <c r="E48"/>
      <c r="F48"/>
      <c r="G48"/>
      <c r="H48"/>
      <c r="I48"/>
    </row>
    <row r="49" spans="1:9" s="22" customFormat="1" ht="12.75" customHeight="1" x14ac:dyDescent="0.3">
      <c r="A49" s="57"/>
      <c r="B49" s="49"/>
      <c r="E49"/>
      <c r="F49"/>
      <c r="G49"/>
      <c r="H49"/>
      <c r="I49"/>
    </row>
    <row r="50" spans="1:9" s="22" customFormat="1" ht="12.75" customHeight="1" x14ac:dyDescent="0.3">
      <c r="A50" s="57"/>
      <c r="B50" s="49"/>
      <c r="E50"/>
      <c r="F50"/>
      <c r="G50"/>
      <c r="H50"/>
      <c r="I50"/>
    </row>
    <row r="51" spans="1:9" s="22" customFormat="1" ht="12.75" customHeight="1" x14ac:dyDescent="0.3">
      <c r="A51" s="57"/>
      <c r="B51" s="49"/>
      <c r="E51"/>
      <c r="F51"/>
      <c r="G51"/>
      <c r="H51"/>
      <c r="I51"/>
    </row>
    <row r="52" spans="1:9" s="22" customFormat="1" ht="12.75" customHeight="1" x14ac:dyDescent="0.3">
      <c r="A52" s="57"/>
      <c r="B52" s="49"/>
      <c r="E52"/>
      <c r="F52"/>
      <c r="G52"/>
      <c r="H52"/>
      <c r="I52"/>
    </row>
    <row r="53" spans="1:9" s="22" customFormat="1" ht="12.75" customHeight="1" x14ac:dyDescent="0.3">
      <c r="A53" s="57"/>
      <c r="B53" s="49"/>
      <c r="E53"/>
      <c r="F53"/>
      <c r="G53"/>
      <c r="H53"/>
      <c r="I53"/>
    </row>
    <row r="54" spans="1:9" s="22" customFormat="1" ht="12.75" customHeight="1" x14ac:dyDescent="0.3">
      <c r="A54" s="57"/>
      <c r="B54" s="49"/>
      <c r="E54"/>
      <c r="F54"/>
      <c r="G54"/>
      <c r="H54"/>
      <c r="I54"/>
    </row>
    <row r="55" spans="1:9" s="22" customFormat="1" ht="12.75" customHeight="1" x14ac:dyDescent="0.3">
      <c r="A55" s="57"/>
      <c r="B55" s="49"/>
      <c r="E55"/>
      <c r="F55"/>
      <c r="G55"/>
      <c r="H55"/>
      <c r="I55"/>
    </row>
    <row r="56" spans="1:9" s="22" customFormat="1" x14ac:dyDescent="0.3">
      <c r="A56" s="57"/>
      <c r="B56" s="49"/>
      <c r="E56"/>
      <c r="F56"/>
      <c r="G56"/>
      <c r="H56"/>
      <c r="I56"/>
    </row>
    <row r="57" spans="1:9" s="22" customFormat="1" x14ac:dyDescent="0.3">
      <c r="A57" s="57"/>
      <c r="B57" s="49"/>
      <c r="E57"/>
      <c r="F57"/>
      <c r="G57"/>
      <c r="H57"/>
      <c r="I57"/>
    </row>
    <row r="58" spans="1:9" s="22" customFormat="1" x14ac:dyDescent="0.3">
      <c r="A58" s="57"/>
      <c r="B58" s="49"/>
      <c r="E58"/>
      <c r="F58"/>
      <c r="G58"/>
      <c r="H58"/>
      <c r="I58"/>
    </row>
    <row r="59" spans="1:9" s="22" customFormat="1" x14ac:dyDescent="0.3">
      <c r="A59" s="57"/>
      <c r="B59" s="49"/>
      <c r="C59" s="49"/>
      <c r="E59"/>
      <c r="F59"/>
      <c r="G59"/>
      <c r="H59"/>
      <c r="I59"/>
    </row>
    <row r="60" spans="1:9" s="22" customFormat="1" x14ac:dyDescent="0.3">
      <c r="A60" s="57"/>
      <c r="B60" s="49"/>
      <c r="C60" s="49"/>
      <c r="E60"/>
      <c r="F60"/>
      <c r="G60"/>
      <c r="H60"/>
      <c r="I60"/>
    </row>
  </sheetData>
  <mergeCells count="7">
    <mergeCell ref="B6:C6"/>
    <mergeCell ref="B7:C7"/>
    <mergeCell ref="A1:C1"/>
    <mergeCell ref="A2:C2"/>
    <mergeCell ref="A3:C3"/>
    <mergeCell ref="B4:C4"/>
    <mergeCell ref="B5:C5"/>
  </mergeCells>
  <printOptions horizontalCentered="1"/>
  <pageMargins left="0.7" right="0.7" top="1" bottom="0.75" header="0.3" footer="0.3"/>
  <pageSetup scale="96" orientation="portrait" horizontalDpi="1200" verticalDpi="1200" r:id="rId1"/>
  <headerFooter>
    <oddHeader>&amp;L&amp;G&amp;C&amp;"-,Bold"&amp;24COVER SHEET</oddHeader>
    <oddFooter>&amp;L&amp;9© Life Cycle Engineering         &amp;C&amp;9Page &amp;P of &amp;N        &amp;R&amp;9Rev 7.4</oddFooter>
  </headerFooter>
  <legacyDrawing r:id="rId2"/>
  <legacyDrawingHF r:id="rId3"/>
  <tableParts count="2">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G23"/>
  <sheetViews>
    <sheetView showGridLines="0" workbookViewId="0">
      <selection activeCell="A3" sqref="A3:U3"/>
    </sheetView>
  </sheetViews>
  <sheetFormatPr defaultRowHeight="14.4" x14ac:dyDescent="0.3"/>
  <cols>
    <col min="1" max="1" width="44.5546875" customWidth="1"/>
  </cols>
  <sheetData>
    <row r="3" spans="1:1" x14ac:dyDescent="0.3">
      <c r="A3" s="318" t="s">
        <v>631</v>
      </c>
    </row>
    <row r="4" spans="1:1" x14ac:dyDescent="0.3">
      <c r="A4" s="319" t="s">
        <v>615</v>
      </c>
    </row>
    <row r="5" spans="1:1" x14ac:dyDescent="0.3">
      <c r="A5" s="320" t="s">
        <v>616</v>
      </c>
    </row>
    <row r="6" spans="1:1" x14ac:dyDescent="0.3">
      <c r="A6" s="319" t="s">
        <v>617</v>
      </c>
    </row>
    <row r="7" spans="1:1" x14ac:dyDescent="0.3">
      <c r="A7" s="320" t="s">
        <v>618</v>
      </c>
    </row>
    <row r="8" spans="1:1" x14ac:dyDescent="0.3">
      <c r="A8" s="320" t="s">
        <v>619</v>
      </c>
    </row>
    <row r="9" spans="1:1" x14ac:dyDescent="0.3">
      <c r="A9" s="320" t="s">
        <v>620</v>
      </c>
    </row>
    <row r="10" spans="1:1" x14ac:dyDescent="0.3">
      <c r="A10" s="319" t="s">
        <v>621</v>
      </c>
    </row>
    <row r="11" spans="1:1" x14ac:dyDescent="0.3">
      <c r="A11" s="320" t="s">
        <v>622</v>
      </c>
    </row>
    <row r="12" spans="1:1" x14ac:dyDescent="0.3">
      <c r="A12" s="320" t="s">
        <v>623</v>
      </c>
    </row>
    <row r="13" spans="1:1" x14ac:dyDescent="0.3">
      <c r="A13" s="319" t="s">
        <v>624</v>
      </c>
    </row>
    <row r="14" spans="1:1" x14ac:dyDescent="0.3">
      <c r="A14" s="320" t="s">
        <v>625</v>
      </c>
    </row>
    <row r="15" spans="1:1" x14ac:dyDescent="0.3">
      <c r="A15" s="319" t="s">
        <v>626</v>
      </c>
    </row>
    <row r="16" spans="1:1" x14ac:dyDescent="0.3">
      <c r="A16" s="320" t="s">
        <v>627</v>
      </c>
    </row>
    <row r="17" spans="1:7" x14ac:dyDescent="0.3">
      <c r="A17" s="319" t="s">
        <v>628</v>
      </c>
    </row>
    <row r="18" spans="1:7" x14ac:dyDescent="0.3">
      <c r="A18" s="320" t="s">
        <v>629</v>
      </c>
    </row>
    <row r="19" spans="1:7" x14ac:dyDescent="0.3">
      <c r="A19" s="320" t="s">
        <v>630</v>
      </c>
    </row>
    <row r="23" spans="1:7" x14ac:dyDescent="0.3">
      <c r="G23" s="142"/>
    </row>
  </sheetData>
  <printOptions horizontalCentered="1"/>
  <pageMargins left="0.7" right="0.7" top="1" bottom="0.75" header="0.3" footer="0.3"/>
  <pageSetup orientation="portrait" horizontalDpi="1200" verticalDpi="1200" r:id="rId2"/>
  <headerFooter>
    <oddHeader>&amp;L&amp;G&amp;C&amp;"-,Bold"&amp;24COVER SHEET</oddHeader>
    <oddFooter>&amp;L&amp;9© Life Cycle Engineering         &amp;C&amp;9Page &amp;P of &amp;N        &amp;R&amp;9Rev 7.4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4"/>
  <sheetViews>
    <sheetView showGridLines="0" zoomScaleNormal="100" workbookViewId="0">
      <selection activeCell="A3" sqref="A3:U3"/>
    </sheetView>
  </sheetViews>
  <sheetFormatPr defaultColWidth="9.109375" defaultRowHeight="13.2" x14ac:dyDescent="0.25"/>
  <cols>
    <col min="1" max="1" width="6" style="272" customWidth="1"/>
    <col min="2" max="2" width="30.88671875" style="312" customWidth="1"/>
    <col min="3" max="3" width="4.6640625" style="272" customWidth="1"/>
    <col min="4" max="4" width="4.44140625" style="272" customWidth="1"/>
    <col min="5" max="5" width="5.33203125" style="272" bestFit="1" customWidth="1"/>
    <col min="6" max="35" width="4.44140625" style="272" customWidth="1"/>
    <col min="36" max="37" width="1.5546875" style="272" bestFit="1" customWidth="1"/>
    <col min="38" max="38" width="10.6640625" style="272" customWidth="1"/>
    <col min="39" max="16384" width="9.109375" style="272"/>
  </cols>
  <sheetData>
    <row r="1" spans="1:38" s="49" customFormat="1" ht="16.2" thickBot="1" x14ac:dyDescent="0.35">
      <c r="A1" s="455" t="str">
        <f>Client</f>
        <v>Client</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row>
    <row r="2" spans="1:38" ht="16.2" thickBot="1" x14ac:dyDescent="0.3">
      <c r="A2" s="464" t="str">
        <f>AssetSystemDescription</f>
        <v>Asset / System Description</v>
      </c>
      <c r="B2" s="465"/>
      <c r="C2" s="465"/>
      <c r="D2" s="465"/>
      <c r="E2" s="465"/>
      <c r="F2" s="465"/>
      <c r="G2" s="465"/>
      <c r="H2" s="465"/>
      <c r="I2" s="465"/>
      <c r="J2" s="465"/>
      <c r="K2" s="465"/>
      <c r="L2" s="465"/>
      <c r="M2" s="465"/>
      <c r="N2" s="465"/>
      <c r="O2" s="465"/>
      <c r="P2" s="465"/>
      <c r="Q2" s="465"/>
      <c r="R2" s="465"/>
      <c r="S2" s="465"/>
      <c r="T2" s="465"/>
      <c r="U2" s="465"/>
      <c r="V2" s="465"/>
      <c r="W2" s="465"/>
      <c r="X2" s="465"/>
      <c r="Y2" s="465"/>
      <c r="Z2" s="465"/>
      <c r="AA2" s="465"/>
      <c r="AB2" s="465"/>
      <c r="AC2" s="465"/>
      <c r="AD2" s="465"/>
      <c r="AE2" s="465"/>
      <c r="AF2" s="465"/>
      <c r="AG2" s="465"/>
      <c r="AH2" s="465"/>
      <c r="AI2" s="465"/>
      <c r="AJ2" s="465"/>
      <c r="AK2" s="465"/>
      <c r="AL2" s="466"/>
    </row>
    <row r="3" spans="1:38" s="44" customFormat="1" x14ac:dyDescent="0.25">
      <c r="A3" s="467" t="s">
        <v>494</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9"/>
    </row>
    <row r="4" spans="1:38" s="114" customFormat="1" x14ac:dyDescent="0.25">
      <c r="A4" s="470" t="str">
        <f>'Cover Sheet'!$A$4</f>
        <v>ASSET ID #</v>
      </c>
      <c r="B4" s="471" t="str">
        <f>'Cover Sheet'!$A$4</f>
        <v>ASSET ID #</v>
      </c>
      <c r="C4" s="472" t="str">
        <f>'Cover Sheet'!$B$4</f>
        <v>DEPARTMENT</v>
      </c>
      <c r="D4" s="473" t="str">
        <f>'Cover Sheet'!$B$4</f>
        <v>DEPARTMENT</v>
      </c>
      <c r="E4" s="473" t="str">
        <f>'Cover Sheet'!$B$4</f>
        <v>DEPARTMENT</v>
      </c>
      <c r="F4" s="471" t="str">
        <f>'Cover Sheet'!$B$4</f>
        <v>DEPARTMENT</v>
      </c>
      <c r="G4" s="472" t="str">
        <f>'Cover Sheet'!$C$4</f>
        <v>BUILDING</v>
      </c>
      <c r="H4" s="473" t="str">
        <f>'Cover Sheet'!$C$4</f>
        <v>BUILDING</v>
      </c>
      <c r="I4" s="473" t="str">
        <f>'Cover Sheet'!$C$4</f>
        <v>BUILDING</v>
      </c>
      <c r="J4" s="471" t="str">
        <f>'Cover Sheet'!$C$4</f>
        <v>BUILDING</v>
      </c>
      <c r="K4" s="472" t="str">
        <f>'Cover Sheet'!$D$4</f>
        <v>LOCATION / RM #</v>
      </c>
      <c r="L4" s="473" t="str">
        <f>'Cover Sheet'!$D$4</f>
        <v>LOCATION / RM #</v>
      </c>
      <c r="M4" s="473" t="str">
        <f>'Cover Sheet'!$D$4</f>
        <v>LOCATION / RM #</v>
      </c>
      <c r="N4" s="471" t="str">
        <f>'Cover Sheet'!$D$4</f>
        <v>LOCATION / RM #</v>
      </c>
      <c r="O4" s="111"/>
      <c r="P4" s="112"/>
      <c r="Q4" s="112"/>
      <c r="R4" s="112"/>
      <c r="S4" s="112"/>
      <c r="T4" s="112"/>
      <c r="U4" s="112"/>
      <c r="V4" s="112"/>
      <c r="W4" s="112"/>
      <c r="X4" s="112"/>
      <c r="Y4" s="112"/>
      <c r="Z4" s="112"/>
      <c r="AA4" s="112"/>
      <c r="AB4" s="112"/>
      <c r="AC4" s="112"/>
      <c r="AD4" s="112"/>
      <c r="AE4" s="112"/>
      <c r="AF4" s="112"/>
      <c r="AG4" s="112"/>
      <c r="AH4" s="112"/>
      <c r="AI4" s="112"/>
      <c r="AJ4" s="112"/>
      <c r="AK4" s="112"/>
      <c r="AL4" s="113"/>
    </row>
    <row r="5" spans="1:38" s="114" customFormat="1" x14ac:dyDescent="0.25">
      <c r="A5" s="474">
        <f>AssetID</f>
        <v>0</v>
      </c>
      <c r="B5" s="475">
        <f>'Cover Sheet'!$A$5</f>
        <v>0</v>
      </c>
      <c r="C5" s="457">
        <f>Department</f>
        <v>0</v>
      </c>
      <c r="D5" s="458">
        <f>'Cover Sheet'!$B$5</f>
        <v>0</v>
      </c>
      <c r="E5" s="458">
        <f>'Cover Sheet'!$B$5</f>
        <v>0</v>
      </c>
      <c r="F5" s="459">
        <f>'Cover Sheet'!$B$5</f>
        <v>0</v>
      </c>
      <c r="G5" s="457">
        <f>Building</f>
        <v>0</v>
      </c>
      <c r="H5" s="458">
        <f>'Cover Sheet'!$C$5</f>
        <v>0</v>
      </c>
      <c r="I5" s="458">
        <f>'Cover Sheet'!$C$5</f>
        <v>0</v>
      </c>
      <c r="J5" s="459">
        <f>'Cover Sheet'!$C$5</f>
        <v>0</v>
      </c>
      <c r="K5" s="457">
        <f>Location</f>
        <v>0</v>
      </c>
      <c r="L5" s="458">
        <f>'Cover Sheet'!$D$5</f>
        <v>0</v>
      </c>
      <c r="M5" s="458">
        <f>'Cover Sheet'!$D$5</f>
        <v>0</v>
      </c>
      <c r="N5" s="459">
        <f>'Cover Sheet'!$D$5</f>
        <v>0</v>
      </c>
      <c r="O5" s="457"/>
      <c r="P5" s="458"/>
      <c r="Q5" s="458"/>
      <c r="R5" s="458"/>
      <c r="S5" s="458"/>
      <c r="T5" s="458"/>
      <c r="U5" s="458"/>
      <c r="V5" s="458"/>
      <c r="W5" s="458"/>
      <c r="X5" s="458"/>
      <c r="Y5" s="458"/>
      <c r="Z5" s="458"/>
      <c r="AA5" s="458"/>
      <c r="AB5" s="458"/>
      <c r="AC5" s="458"/>
      <c r="AD5" s="458"/>
      <c r="AE5" s="458"/>
      <c r="AF5" s="458"/>
      <c r="AG5" s="458"/>
      <c r="AH5" s="458"/>
      <c r="AI5" s="458"/>
      <c r="AJ5" s="458"/>
      <c r="AK5" s="458"/>
      <c r="AL5" s="460"/>
    </row>
    <row r="6" spans="1:38" s="304" customFormat="1" ht="124.5" customHeight="1" x14ac:dyDescent="0.25">
      <c r="A6" s="268" t="s">
        <v>495</v>
      </c>
      <c r="B6" s="269" t="s">
        <v>496</v>
      </c>
      <c r="C6" s="143" t="s">
        <v>36</v>
      </c>
      <c r="D6" s="144" t="str">
        <f ca="1">IF(COUNTA($C$6:C$6)&lt;=FFTable[[#Totals],['#.'# - FUNCTIONAL FAILURE]],INDIRECT("'F-F Description'!D"&amp;(ROW(FFTable['#.'# - FUNCTIONAL FAILURE])+COUNTA($C$6:C$6)-1)),"")</f>
        <v>1.1 - Materials not contained</v>
      </c>
      <c r="E6" s="144" t="str">
        <f ca="1">IF(COUNTA($C$6:D$6)&lt;=FFTable[[#Totals],['#.'# - FUNCTIONAL FAILURE]],INDIRECT("'F-F Description'!D"&amp;(ROW(FFTable['#.'# - FUNCTIONAL FAILURE])+COUNTA($C$6:D$6)-1)),"")</f>
        <v>2.1 - Fluids not transferred</v>
      </c>
      <c r="F6" s="144" t="str">
        <f ca="1">IF(COUNTA($C$6:E$6)&lt;=FFTable[[#Totals],['#.'# - FUNCTIONAL FAILURE]],INDIRECT("'F-F Description'!D"&amp;(ROW(FFTable['#.'# - FUNCTIONAL FAILURE])+COUNTA($C$6:E$6)-1)),"")</f>
        <v>2.2 - Fluids transferred under X gpm</v>
      </c>
      <c r="G6" s="144" t="str">
        <f ca="1">IF(COUNTA($C$6:F$6)&lt;=FFTable[[#Totals],['#.'# - FUNCTIONAL FAILURE]],INDIRECT("'F-F Description'!D"&amp;(ROW(FFTable['#.'# - FUNCTIONAL FAILURE])+COUNTA($C$6:F$6)-1)),"")</f>
        <v>2.3 - Fluids transferred over X gpm</v>
      </c>
      <c r="H6" s="144" t="str">
        <f ca="1">IF(COUNTA($C$6:G$6)&lt;=FFTable[[#Totals],['#.'# - FUNCTIONAL FAILURE]],INDIRECT("'F-F Description'!D"&amp;(ROW(FFTable['#.'# - FUNCTIONAL FAILURE])+COUNTA($C$6:G$6)-1)),"")</f>
        <v>3.1 - Materials not mixed</v>
      </c>
      <c r="I6" s="144" t="str">
        <f ca="1">IF(COUNTA($C$6:H$6)&lt;=FFTable[[#Totals],['#.'# - FUNCTIONAL FAILURE]],INDIRECT("'F-F Description'!D"&amp;(ROW(FFTable['#.'# - FUNCTIONAL FAILURE])+COUNTA($C$6:H$6)-1)),"")</f>
        <v>3.2 - Materials overmixed</v>
      </c>
      <c r="J6" s="144" t="str">
        <f ca="1">IF(COUNTA($C$6:I$6)&lt;=FFTable[[#Totals],['#.'# - FUNCTIONAL FAILURE]],INDIRECT("'F-F Description'!D"&amp;(ROW(FFTable['#.'# - FUNCTIONAL FAILURE])+COUNTA($C$6:I$6)-1)),"")</f>
        <v>4.1 - Particulates not removed from fluid</v>
      </c>
      <c r="K6" s="144" t="str">
        <f ca="1">IF(COUNTA($C$6:J$6)&lt;=FFTable[[#Totals],['#.'# - FUNCTIONAL FAILURE]],INDIRECT("'F-F Description'!D"&amp;(ROW(FFTable['#.'# - FUNCTIONAL FAILURE])+COUNTA($C$6:J$6)-1)),"")</f>
        <v>5.1 - Goods not packaged</v>
      </c>
      <c r="L6" s="144" t="str">
        <f ca="1">IF(COUNTA($C$6:K$6)&lt;=FFTable[[#Totals],['#.'# - FUNCTIONAL FAILURE]],INDIRECT("'F-F Description'!D"&amp;(ROW(FFTable['#.'# - FUNCTIONAL FAILURE])+COUNTA($C$6:K$6)-1)),"")</f>
        <v>6.1 - Goods not delivered to customer</v>
      </c>
      <c r="M6" s="144" t="str">
        <f ca="1">IF(COUNTA($C$6:L$6)&lt;=FFTable[[#Totals],['#.'# - FUNCTIONAL FAILURE]],INDIRECT("'F-F Description'!D"&amp;(ROW(FFTable['#.'# - FUNCTIONAL FAILURE])+COUNTA($C$6:L$6)-1)),"")</f>
        <v>6.2 - Damaged goods delivered to customer</v>
      </c>
      <c r="N6" s="144" t="str">
        <f ca="1">IF(COUNTA($C$6:M$6)&lt;=FFTable[[#Totals],['#.'# - FUNCTIONAL FAILURE]],INDIRECT("'F-F Description'!D"&amp;(ROW(FFTable['#.'# - FUNCTIONAL FAILURE])+COUNTA($C$6:M$6)-1)),"")</f>
        <v/>
      </c>
      <c r="O6" s="144" t="str">
        <f ca="1">IF(COUNTA($C$6:N$6)&lt;=FFTable[[#Totals],['#.'# - FUNCTIONAL FAILURE]],INDIRECT("'F-F Description'!D"&amp;(ROW(FFTable['#.'# - FUNCTIONAL FAILURE])+COUNTA($C$6:N$6)-1)),"")</f>
        <v/>
      </c>
      <c r="P6" s="144" t="str">
        <f ca="1">IF(COUNTA($C$6:O$6)&lt;=FFTable[[#Totals],['#.'# - FUNCTIONAL FAILURE]],INDIRECT("'F-F Description'!D"&amp;(ROW(FFTable['#.'# - FUNCTIONAL FAILURE])+COUNTA($C$6:O$6)-1)),"")</f>
        <v/>
      </c>
      <c r="Q6" s="144" t="str">
        <f ca="1">IF(COUNTA($C$6:P$6)&lt;=FFTable[[#Totals],['#.'# - FUNCTIONAL FAILURE]],INDIRECT("'F-F Description'!D"&amp;(ROW(FFTable['#.'# - FUNCTIONAL FAILURE])+COUNTA($C$6:P$6)-1)),"")</f>
        <v/>
      </c>
      <c r="R6" s="144" t="str">
        <f ca="1">IF(COUNTA($C$6:Q$6)&lt;=FFTable[[#Totals],['#.'# - FUNCTIONAL FAILURE]],INDIRECT("'F-F Description'!D"&amp;(ROW(FFTable['#.'# - FUNCTIONAL FAILURE])+COUNTA($C$6:Q$6)-1)),"")</f>
        <v/>
      </c>
      <c r="S6" s="144" t="str">
        <f ca="1">IF(COUNTA($C$6:R$6)&lt;=FFTable[[#Totals],['#.'# - FUNCTIONAL FAILURE]],INDIRECT("'F-F Description'!D"&amp;(ROW(FFTable['#.'# - FUNCTIONAL FAILURE])+COUNTA($C$6:R$6)-1)),"")</f>
        <v/>
      </c>
      <c r="T6" s="144" t="str">
        <f ca="1">IF(COUNTA($C$6:S$6)&lt;=FFTable[[#Totals],['#.'# - FUNCTIONAL FAILURE]],INDIRECT("'F-F Description'!D"&amp;(ROW(FFTable['#.'# - FUNCTIONAL FAILURE])+COUNTA($C$6:S$6)-1)),"")</f>
        <v/>
      </c>
      <c r="U6" s="144" t="str">
        <f ca="1">IF(COUNTA($C$6:T$6)&lt;=FFTable[[#Totals],['#.'# - FUNCTIONAL FAILURE]],INDIRECT("'F-F Description'!D"&amp;(ROW(FFTable['#.'# - FUNCTIONAL FAILURE])+COUNTA($C$6:T$6)-1)),"")</f>
        <v/>
      </c>
      <c r="V6" s="144" t="str">
        <f ca="1">IF(COUNTA($C$6:U$6)&lt;=FFTable[[#Totals],['#.'# - FUNCTIONAL FAILURE]],INDIRECT("'F-F Description'!D"&amp;(ROW(FFTable['#.'# - FUNCTIONAL FAILURE])+COUNTA($C$6:U$6)-1)),"")</f>
        <v/>
      </c>
      <c r="W6" s="144" t="str">
        <f ca="1">IF(COUNTA($C$6:V$6)&lt;=FFTable[[#Totals],['#.'# - FUNCTIONAL FAILURE]],INDIRECT("'F-F Description'!D"&amp;(ROW(FFTable['#.'# - FUNCTIONAL FAILURE])+COUNTA($C$6:V$6)-1)),"")</f>
        <v/>
      </c>
      <c r="X6" s="144" t="str">
        <f ca="1">IF(COUNTA($C$6:W$6)&lt;=FFTable[[#Totals],['#.'# - FUNCTIONAL FAILURE]],INDIRECT("'F-F Description'!D"&amp;(ROW(FFTable['#.'# - FUNCTIONAL FAILURE])+COUNTA($C$6:W$6)-1)),"")</f>
        <v/>
      </c>
      <c r="Y6" s="144" t="str">
        <f ca="1">IF(COUNTA($C$6:X$6)&lt;=FFTable[[#Totals],['#.'# - FUNCTIONAL FAILURE]],INDIRECT("'F-F Description'!D"&amp;(ROW(FFTable['#.'# - FUNCTIONAL FAILURE])+COUNTA($C$6:X$6)-1)),"")</f>
        <v/>
      </c>
      <c r="Z6" s="144" t="str">
        <f ca="1">IF(COUNTA($C$6:Y$6)&lt;=FFTable[[#Totals],['#.'# - FUNCTIONAL FAILURE]],INDIRECT("'F-F Description'!D"&amp;(ROW(FFTable['#.'# - FUNCTIONAL FAILURE])+COUNTA($C$6:Y$6)-1)),"")</f>
        <v/>
      </c>
      <c r="AA6" s="144" t="str">
        <f ca="1">IF(COUNTA($C$6:Z$6)&lt;=FFTable[[#Totals],['#.'# - FUNCTIONAL FAILURE]],INDIRECT("'F-F Description'!D"&amp;(ROW(FFTable['#.'# - FUNCTIONAL FAILURE])+COUNTA($C$6:Z$6)-1)),"")</f>
        <v/>
      </c>
      <c r="AB6" s="144" t="str">
        <f ca="1">IF(COUNTA($C$6:AA$6)&lt;=FFTable[[#Totals],['#.'# - FUNCTIONAL FAILURE]],INDIRECT("'F-F Description'!D"&amp;(ROW(FFTable['#.'# - FUNCTIONAL FAILURE])+COUNTA($C$6:AA$6)-1)),"")</f>
        <v/>
      </c>
      <c r="AC6" s="144" t="str">
        <f ca="1">IF(COUNTA($C$6:AB$6)&lt;=FFTable[[#Totals],['#.'# - FUNCTIONAL FAILURE]],INDIRECT("'F-F Description'!D"&amp;(ROW(FFTable['#.'# - FUNCTIONAL FAILURE])+COUNTA($C$6:AB$6)-1)),"")</f>
        <v/>
      </c>
      <c r="AD6" s="144" t="str">
        <f ca="1">IF(COUNTA($C$6:AC$6)&lt;=FFTable[[#Totals],['#.'# - FUNCTIONAL FAILURE]],INDIRECT("'F-F Description'!D"&amp;(ROW(FFTable['#.'# - FUNCTIONAL FAILURE])+COUNTA($C$6:AC$6)-1)),"")</f>
        <v/>
      </c>
      <c r="AE6" s="144" t="str">
        <f ca="1">IF(COUNTA($C$6:AD$6)&lt;=FFTable[[#Totals],['#.'# - FUNCTIONAL FAILURE]],INDIRECT("'F-F Description'!D"&amp;(ROW(FFTable['#.'# - FUNCTIONAL FAILURE])+COUNTA($C$6:AD$6)-1)),"")</f>
        <v/>
      </c>
      <c r="AF6" s="144" t="str">
        <f ca="1">IF(COUNTA($C$6:AE$6)&lt;=FFTable[[#Totals],['#.'# - FUNCTIONAL FAILURE]],INDIRECT("'F-F Description'!D"&amp;(ROW(FFTable['#.'# - FUNCTIONAL FAILURE])+COUNTA($C$6:AE$6)-1)),"")</f>
        <v/>
      </c>
      <c r="AG6" s="144" t="str">
        <f ca="1">IF(COUNTA($C$6:AF$6)&lt;=FFTable[[#Totals],['#.'# - FUNCTIONAL FAILURE]],INDIRECT("'F-F Description'!D"&amp;(ROW(FFTable['#.'# - FUNCTIONAL FAILURE])+COUNTA($C$6:AF$6)-1)),"")</f>
        <v/>
      </c>
      <c r="AH6" s="144" t="str">
        <f ca="1">IF(COUNTA($C$6:AG$6)&lt;=FFTable[[#Totals],['#.'# - FUNCTIONAL FAILURE]],INDIRECT("'F-F Description'!D"&amp;(ROW(FFTable['#.'# - FUNCTIONAL FAILURE])+COUNTA($C$6:AG$6)-1)),"")</f>
        <v/>
      </c>
      <c r="AI6" s="144" t="str">
        <f ca="1">IF(COUNTA($C$6:AH$6)&lt;=FFTable[[#Totals],['#.'# - FUNCTIONAL FAILURE]],INDIRECT("'F-F Description'!D"&amp;(ROW(FFTable['#.'# - FUNCTIONAL FAILURE])+COUNTA($C$6:AH$6)-1)),"")</f>
        <v/>
      </c>
      <c r="AJ6" s="302"/>
      <c r="AK6" s="302"/>
      <c r="AL6" s="303" t="s">
        <v>584</v>
      </c>
    </row>
    <row r="7" spans="1:38" s="304" customFormat="1" x14ac:dyDescent="0.25">
      <c r="A7" s="324"/>
      <c r="B7" s="325"/>
      <c r="C7" s="326"/>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327"/>
      <c r="AI7" s="328"/>
      <c r="AL7" s="328"/>
    </row>
    <row r="8" spans="1:38" x14ac:dyDescent="0.25">
      <c r="A8" s="305" t="s">
        <v>497</v>
      </c>
      <c r="B8" s="299" t="s">
        <v>633</v>
      </c>
      <c r="C8" s="115" t="s">
        <v>114</v>
      </c>
      <c r="D8" s="116" t="s">
        <v>641</v>
      </c>
      <c r="E8" s="116" t="s">
        <v>641</v>
      </c>
      <c r="F8" s="116" t="s">
        <v>641</v>
      </c>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304"/>
      <c r="AK8" s="304"/>
      <c r="AL8" s="306">
        <f>COUNTIF(D8:AK8,"&lt;&gt;")</f>
        <v>3</v>
      </c>
    </row>
    <row r="9" spans="1:38" x14ac:dyDescent="0.25">
      <c r="A9" s="305" t="s">
        <v>498</v>
      </c>
      <c r="B9" s="299" t="s">
        <v>634</v>
      </c>
      <c r="C9" s="117" t="s">
        <v>114</v>
      </c>
      <c r="D9" s="116" t="s">
        <v>641</v>
      </c>
      <c r="E9" s="116" t="s">
        <v>641</v>
      </c>
      <c r="F9" s="116" t="s">
        <v>641</v>
      </c>
      <c r="G9" s="116" t="s">
        <v>641</v>
      </c>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304"/>
      <c r="AK9" s="304"/>
      <c r="AL9" s="306">
        <f t="shared" ref="AL9:AL28" si="0">COUNTIF(D9:AK9,"&lt;&gt;")</f>
        <v>4</v>
      </c>
    </row>
    <row r="10" spans="1:38" x14ac:dyDescent="0.25">
      <c r="A10" s="305" t="s">
        <v>499</v>
      </c>
      <c r="B10" s="299" t="s">
        <v>635</v>
      </c>
      <c r="C10" s="307"/>
      <c r="D10" s="116" t="s">
        <v>641</v>
      </c>
      <c r="E10" s="116" t="s">
        <v>641</v>
      </c>
      <c r="F10" s="308" t="s">
        <v>641</v>
      </c>
      <c r="G10" s="308"/>
      <c r="H10" s="116"/>
      <c r="I10" s="116"/>
      <c r="J10" s="116" t="s">
        <v>641</v>
      </c>
      <c r="K10" s="116"/>
      <c r="L10" s="116"/>
      <c r="M10" s="116"/>
      <c r="N10" s="116"/>
      <c r="O10" s="116"/>
      <c r="P10" s="308"/>
      <c r="Q10" s="308"/>
      <c r="R10" s="308"/>
      <c r="S10" s="308"/>
      <c r="T10" s="308"/>
      <c r="U10" s="308"/>
      <c r="V10" s="308"/>
      <c r="W10" s="308"/>
      <c r="X10" s="308"/>
      <c r="Y10" s="116"/>
      <c r="Z10" s="308"/>
      <c r="AA10" s="308"/>
      <c r="AB10" s="308"/>
      <c r="AC10" s="308"/>
      <c r="AD10" s="308"/>
      <c r="AE10" s="308"/>
      <c r="AF10" s="308"/>
      <c r="AG10" s="308"/>
      <c r="AH10" s="308"/>
      <c r="AI10" s="308"/>
      <c r="AJ10" s="304"/>
      <c r="AK10" s="304"/>
      <c r="AL10" s="306">
        <f t="shared" si="0"/>
        <v>4</v>
      </c>
    </row>
    <row r="11" spans="1:38" x14ac:dyDescent="0.25">
      <c r="A11" s="305" t="s">
        <v>500</v>
      </c>
      <c r="B11" s="299" t="s">
        <v>636</v>
      </c>
      <c r="C11" s="307"/>
      <c r="D11" s="116" t="s">
        <v>641</v>
      </c>
      <c r="E11" s="116" t="s">
        <v>641</v>
      </c>
      <c r="F11" s="116" t="s">
        <v>641</v>
      </c>
      <c r="G11" s="308"/>
      <c r="H11" s="308"/>
      <c r="I11" s="116"/>
      <c r="J11" s="116"/>
      <c r="K11" s="116"/>
      <c r="L11" s="116"/>
      <c r="M11" s="116"/>
      <c r="N11" s="116"/>
      <c r="O11" s="116"/>
      <c r="P11" s="308"/>
      <c r="Q11" s="308"/>
      <c r="R11" s="308"/>
      <c r="S11" s="308"/>
      <c r="T11" s="308"/>
      <c r="U11" s="308"/>
      <c r="V11" s="308"/>
      <c r="W11" s="308"/>
      <c r="X11" s="308"/>
      <c r="Y11" s="308"/>
      <c r="Z11" s="308"/>
      <c r="AA11" s="308"/>
      <c r="AB11" s="308"/>
      <c r="AC11" s="308"/>
      <c r="AD11" s="308"/>
      <c r="AE11" s="308"/>
      <c r="AF11" s="308"/>
      <c r="AG11" s="308"/>
      <c r="AH11" s="308"/>
      <c r="AI11" s="308"/>
      <c r="AJ11" s="304"/>
      <c r="AK11" s="304"/>
      <c r="AL11" s="306">
        <f t="shared" si="0"/>
        <v>3</v>
      </c>
    </row>
    <row r="12" spans="1:38" x14ac:dyDescent="0.25">
      <c r="A12" s="305" t="s">
        <v>501</v>
      </c>
      <c r="B12" s="300" t="s">
        <v>637</v>
      </c>
      <c r="C12" s="307"/>
      <c r="D12" s="116"/>
      <c r="E12" s="116"/>
      <c r="F12" s="118"/>
      <c r="G12" s="309"/>
      <c r="H12" s="308" t="s">
        <v>641</v>
      </c>
      <c r="I12" s="116" t="s">
        <v>641</v>
      </c>
      <c r="J12" s="116"/>
      <c r="K12" s="116"/>
      <c r="L12" s="116"/>
      <c r="M12" s="116"/>
      <c r="N12" s="116"/>
      <c r="O12" s="116"/>
      <c r="P12" s="308"/>
      <c r="Q12" s="308"/>
      <c r="R12" s="308"/>
      <c r="S12" s="308"/>
      <c r="T12" s="308"/>
      <c r="U12" s="308"/>
      <c r="V12" s="308"/>
      <c r="W12" s="308"/>
      <c r="X12" s="308"/>
      <c r="Y12" s="308"/>
      <c r="Z12" s="308"/>
      <c r="AA12" s="308"/>
      <c r="AB12" s="308"/>
      <c r="AC12" s="308"/>
      <c r="AD12" s="308"/>
      <c r="AE12" s="308"/>
      <c r="AF12" s="308"/>
      <c r="AG12" s="308"/>
      <c r="AH12" s="308"/>
      <c r="AI12" s="308"/>
      <c r="AJ12" s="304"/>
      <c r="AK12" s="304"/>
      <c r="AL12" s="306">
        <f t="shared" si="0"/>
        <v>2</v>
      </c>
    </row>
    <row r="13" spans="1:38" x14ac:dyDescent="0.25">
      <c r="A13" s="305" t="s">
        <v>502</v>
      </c>
      <c r="B13" s="300" t="s">
        <v>638</v>
      </c>
      <c r="C13" s="307"/>
      <c r="D13" s="116" t="s">
        <v>641</v>
      </c>
      <c r="E13" s="116" t="s">
        <v>641</v>
      </c>
      <c r="F13" s="118" t="s">
        <v>641</v>
      </c>
      <c r="G13" s="309"/>
      <c r="H13" s="308" t="s">
        <v>641</v>
      </c>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304"/>
      <c r="AK13" s="304"/>
      <c r="AL13" s="306">
        <f t="shared" si="0"/>
        <v>4</v>
      </c>
    </row>
    <row r="14" spans="1:38" x14ac:dyDescent="0.25">
      <c r="A14" s="305" t="s">
        <v>503</v>
      </c>
      <c r="B14" s="299" t="s">
        <v>639</v>
      </c>
      <c r="C14" s="307"/>
      <c r="D14" s="116" t="s">
        <v>641</v>
      </c>
      <c r="E14" s="118"/>
      <c r="F14" s="309"/>
      <c r="G14" s="118"/>
      <c r="H14" s="116"/>
      <c r="I14" s="116"/>
      <c r="J14" s="116"/>
      <c r="K14" s="116" t="s">
        <v>641</v>
      </c>
      <c r="L14" s="116"/>
      <c r="M14" s="116" t="s">
        <v>641</v>
      </c>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304"/>
      <c r="AK14" s="304"/>
      <c r="AL14" s="306">
        <f t="shared" si="0"/>
        <v>3</v>
      </c>
    </row>
    <row r="15" spans="1:38" x14ac:dyDescent="0.25">
      <c r="A15" s="305" t="s">
        <v>504</v>
      </c>
      <c r="B15" s="299" t="s">
        <v>640</v>
      </c>
      <c r="C15" s="307"/>
      <c r="D15" s="116" t="s">
        <v>641</v>
      </c>
      <c r="E15" s="118"/>
      <c r="F15" s="309"/>
      <c r="G15" s="118"/>
      <c r="H15" s="116"/>
      <c r="I15" s="116"/>
      <c r="J15" s="116"/>
      <c r="K15" s="116"/>
      <c r="L15" s="116" t="s">
        <v>641</v>
      </c>
      <c r="M15" s="116" t="s">
        <v>641</v>
      </c>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304"/>
      <c r="AK15" s="304"/>
      <c r="AL15" s="306">
        <f t="shared" si="0"/>
        <v>3</v>
      </c>
    </row>
    <row r="16" spans="1:38" x14ac:dyDescent="0.25">
      <c r="A16" s="305" t="s">
        <v>505</v>
      </c>
      <c r="B16" s="299"/>
      <c r="C16" s="307"/>
      <c r="D16" s="116"/>
      <c r="E16" s="118"/>
      <c r="F16" s="309"/>
      <c r="G16" s="118"/>
      <c r="H16" s="116"/>
      <c r="I16" s="116"/>
      <c r="J16" s="119"/>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304"/>
      <c r="AK16" s="304"/>
      <c r="AL16" s="306">
        <f t="shared" si="0"/>
        <v>0</v>
      </c>
    </row>
    <row r="17" spans="1:38" x14ac:dyDescent="0.25">
      <c r="A17" s="305" t="s">
        <v>506</v>
      </c>
      <c r="B17" s="299"/>
      <c r="C17" s="307"/>
      <c r="D17" s="116"/>
      <c r="E17" s="118"/>
      <c r="F17" s="309"/>
      <c r="G17" s="120"/>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304"/>
      <c r="AK17" s="304"/>
      <c r="AL17" s="306">
        <f t="shared" si="0"/>
        <v>0</v>
      </c>
    </row>
    <row r="18" spans="1:38" x14ac:dyDescent="0.25">
      <c r="A18" s="305" t="s">
        <v>507</v>
      </c>
      <c r="B18" s="299"/>
      <c r="C18" s="307"/>
      <c r="D18" s="116"/>
      <c r="E18" s="118"/>
      <c r="F18" s="309"/>
      <c r="G18" s="118"/>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304"/>
      <c r="AK18" s="304"/>
      <c r="AL18" s="306">
        <f t="shared" si="0"/>
        <v>0</v>
      </c>
    </row>
    <row r="19" spans="1:38" x14ac:dyDescent="0.25">
      <c r="A19" s="305" t="s">
        <v>508</v>
      </c>
      <c r="B19" s="299"/>
      <c r="C19" s="307"/>
      <c r="D19" s="116"/>
      <c r="E19" s="118"/>
      <c r="F19" s="309"/>
      <c r="G19" s="118"/>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304"/>
      <c r="AK19" s="304"/>
      <c r="AL19" s="306">
        <f t="shared" si="0"/>
        <v>0</v>
      </c>
    </row>
    <row r="20" spans="1:38" x14ac:dyDescent="0.25">
      <c r="A20" s="305" t="s">
        <v>509</v>
      </c>
      <c r="B20" s="299"/>
      <c r="C20" s="307"/>
      <c r="D20" s="116"/>
      <c r="E20" s="118"/>
      <c r="F20" s="309"/>
      <c r="G20" s="118"/>
      <c r="H20" s="116"/>
      <c r="I20" s="116"/>
      <c r="J20" s="116"/>
      <c r="K20" s="116"/>
      <c r="L20" s="116"/>
      <c r="M20" s="119"/>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304"/>
      <c r="AK20" s="304"/>
      <c r="AL20" s="306">
        <f t="shared" si="0"/>
        <v>0</v>
      </c>
    </row>
    <row r="21" spans="1:38" x14ac:dyDescent="0.25">
      <c r="A21" s="305" t="s">
        <v>511</v>
      </c>
      <c r="B21" s="300"/>
      <c r="C21" s="307"/>
      <c r="D21" s="116"/>
      <c r="E21" s="116"/>
      <c r="F21" s="116"/>
      <c r="G21" s="116"/>
      <c r="H21" s="116"/>
      <c r="I21" s="119"/>
      <c r="J21" s="119"/>
      <c r="K21" s="119"/>
      <c r="L21" s="119"/>
      <c r="M21" s="119"/>
      <c r="N21" s="119"/>
      <c r="O21" s="116"/>
      <c r="P21" s="116"/>
      <c r="Q21" s="116"/>
      <c r="R21" s="116"/>
      <c r="S21" s="116"/>
      <c r="T21" s="116"/>
      <c r="U21" s="116"/>
      <c r="V21" s="116"/>
      <c r="W21" s="116"/>
      <c r="X21" s="116"/>
      <c r="Y21" s="116"/>
      <c r="Z21" s="116"/>
      <c r="AA21" s="116"/>
      <c r="AB21" s="116"/>
      <c r="AC21" s="116"/>
      <c r="AD21" s="116"/>
      <c r="AE21" s="116"/>
      <c r="AF21" s="116"/>
      <c r="AG21" s="116"/>
      <c r="AH21" s="116"/>
      <c r="AI21" s="116"/>
      <c r="AJ21" s="304"/>
      <c r="AK21" s="304"/>
      <c r="AL21" s="306">
        <f t="shared" si="0"/>
        <v>0</v>
      </c>
    </row>
    <row r="22" spans="1:38" x14ac:dyDescent="0.25">
      <c r="A22" s="270" t="s">
        <v>512</v>
      </c>
      <c r="B22" s="300"/>
      <c r="C22" s="307"/>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304"/>
      <c r="AK22" s="304"/>
      <c r="AL22" s="306">
        <f t="shared" si="0"/>
        <v>0</v>
      </c>
    </row>
    <row r="23" spans="1:38" x14ac:dyDescent="0.25">
      <c r="A23" s="270" t="s">
        <v>513</v>
      </c>
      <c r="B23" s="300"/>
      <c r="C23" s="307"/>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304"/>
      <c r="AK23" s="304"/>
      <c r="AL23" s="306">
        <f t="shared" si="0"/>
        <v>0</v>
      </c>
    </row>
    <row r="24" spans="1:38" x14ac:dyDescent="0.25">
      <c r="A24" s="270" t="s">
        <v>514</v>
      </c>
      <c r="B24" s="300"/>
      <c r="C24" s="307"/>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304"/>
      <c r="AK24" s="304"/>
      <c r="AL24" s="306">
        <f t="shared" si="0"/>
        <v>0</v>
      </c>
    </row>
    <row r="25" spans="1:38" x14ac:dyDescent="0.25">
      <c r="A25" s="270" t="s">
        <v>515</v>
      </c>
      <c r="B25" s="300"/>
      <c r="C25" s="307"/>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304"/>
      <c r="AK25" s="304"/>
      <c r="AL25" s="306">
        <f t="shared" si="0"/>
        <v>0</v>
      </c>
    </row>
    <row r="26" spans="1:38" x14ac:dyDescent="0.25">
      <c r="A26" s="270"/>
      <c r="B26" s="300"/>
      <c r="C26" s="307"/>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304"/>
      <c r="AK26" s="304"/>
      <c r="AL26" s="306">
        <f t="shared" si="0"/>
        <v>0</v>
      </c>
    </row>
    <row r="27" spans="1:38" x14ac:dyDescent="0.25">
      <c r="A27" s="270"/>
      <c r="B27" s="300"/>
      <c r="C27" s="307"/>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304"/>
      <c r="AK27" s="304"/>
      <c r="AL27" s="306">
        <f t="shared" si="0"/>
        <v>0</v>
      </c>
    </row>
    <row r="28" spans="1:38" x14ac:dyDescent="0.25">
      <c r="A28" s="271"/>
      <c r="B28" s="301"/>
      <c r="C28" s="307"/>
      <c r="D28" s="116"/>
      <c r="E28" s="116"/>
      <c r="F28" s="116"/>
      <c r="G28" s="308"/>
      <c r="H28" s="308"/>
      <c r="I28" s="116"/>
      <c r="J28" s="116"/>
      <c r="K28" s="116"/>
      <c r="L28" s="116"/>
      <c r="M28" s="116"/>
      <c r="N28" s="116"/>
      <c r="O28" s="116"/>
      <c r="P28" s="119"/>
      <c r="Q28" s="119"/>
      <c r="R28" s="119"/>
      <c r="S28" s="119"/>
      <c r="T28" s="119"/>
      <c r="U28" s="119"/>
      <c r="V28" s="119"/>
      <c r="W28" s="119"/>
      <c r="X28" s="119"/>
      <c r="Y28" s="119"/>
      <c r="Z28" s="119"/>
      <c r="AA28" s="119"/>
      <c r="AB28" s="119"/>
      <c r="AC28" s="119"/>
      <c r="AD28" s="119"/>
      <c r="AE28" s="119"/>
      <c r="AF28" s="119"/>
      <c r="AG28" s="119"/>
      <c r="AH28" s="119"/>
      <c r="AI28" s="119"/>
      <c r="AJ28" s="304"/>
      <c r="AK28" s="304"/>
      <c r="AL28" s="306">
        <f t="shared" si="0"/>
        <v>0</v>
      </c>
    </row>
    <row r="29" spans="1:38" x14ac:dyDescent="0.25">
      <c r="A29" s="153" t="s">
        <v>114</v>
      </c>
      <c r="B29" s="310"/>
      <c r="C29" s="50"/>
      <c r="D29" s="304"/>
      <c r="E29" s="304"/>
      <c r="F29" s="304"/>
      <c r="G29" s="4"/>
      <c r="H29" s="4"/>
      <c r="I29" s="4"/>
      <c r="J29" s="4"/>
      <c r="K29" s="4"/>
      <c r="L29" s="4"/>
      <c r="M29" s="4"/>
      <c r="N29" s="4"/>
      <c r="O29" s="4"/>
      <c r="P29" s="4"/>
      <c r="Q29" s="4"/>
      <c r="R29" s="4"/>
      <c r="S29" s="4"/>
      <c r="T29" s="4"/>
      <c r="U29" s="4"/>
      <c r="V29" s="4"/>
      <c r="W29" s="4"/>
      <c r="X29" s="4"/>
      <c r="Y29" s="4"/>
      <c r="Z29" s="304"/>
      <c r="AA29" s="304"/>
      <c r="AB29" s="304"/>
      <c r="AC29" s="4"/>
      <c r="AD29" s="4"/>
      <c r="AE29" s="4"/>
      <c r="AF29" s="304"/>
      <c r="AG29" s="304"/>
      <c r="AH29" s="304"/>
      <c r="AI29" s="304"/>
      <c r="AJ29" s="304"/>
      <c r="AK29" s="304"/>
      <c r="AL29" s="302"/>
    </row>
    <row r="30" spans="1:38" ht="12.75" customHeight="1" thickBot="1" x14ac:dyDescent="0.3">
      <c r="A30" s="461" t="s">
        <v>510</v>
      </c>
      <c r="B30" s="462"/>
      <c r="C30" s="462"/>
      <c r="D30" s="462"/>
      <c r="E30" s="462"/>
      <c r="F30" s="462"/>
      <c r="G30" s="462"/>
      <c r="H30" s="462"/>
      <c r="I30" s="462"/>
      <c r="J30" s="462"/>
      <c r="K30" s="462"/>
      <c r="L30" s="462"/>
      <c r="M30" s="462"/>
      <c r="N30" s="462"/>
      <c r="O30" s="462"/>
      <c r="P30" s="462"/>
      <c r="Q30" s="462"/>
      <c r="R30" s="462"/>
      <c r="S30" s="462"/>
      <c r="T30" s="462"/>
      <c r="U30" s="462"/>
      <c r="V30" s="462"/>
      <c r="W30" s="462"/>
      <c r="X30" s="462"/>
      <c r="Y30" s="462"/>
      <c r="Z30" s="462"/>
      <c r="AA30" s="462"/>
      <c r="AB30" s="462"/>
      <c r="AC30" s="462"/>
      <c r="AD30" s="462"/>
      <c r="AE30" s="462"/>
      <c r="AF30" s="462"/>
      <c r="AG30" s="462"/>
      <c r="AH30" s="462"/>
      <c r="AI30" s="462"/>
      <c r="AJ30" s="462"/>
      <c r="AK30" s="462"/>
      <c r="AL30" s="463"/>
    </row>
    <row r="31" spans="1:38" x14ac:dyDescent="0.25">
      <c r="A31" s="311"/>
      <c r="B31" s="310"/>
      <c r="C31" s="50"/>
      <c r="D31" s="304"/>
      <c r="E31" s="304"/>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4"/>
      <c r="AD31" s="4"/>
      <c r="AE31" s="4"/>
      <c r="AF31" s="304"/>
      <c r="AG31" s="304"/>
      <c r="AH31" s="304"/>
      <c r="AI31" s="304"/>
    </row>
    <row r="32" spans="1:38" x14ac:dyDescent="0.25">
      <c r="A32" s="311"/>
      <c r="B32" s="310"/>
      <c r="C32" s="50"/>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4"/>
      <c r="AD32" s="4"/>
      <c r="AE32" s="4"/>
      <c r="AF32" s="304"/>
      <c r="AG32" s="304"/>
      <c r="AH32" s="304"/>
      <c r="AI32" s="304"/>
    </row>
    <row r="33" spans="1:35" x14ac:dyDescent="0.25">
      <c r="A33" s="311"/>
      <c r="B33" s="310"/>
      <c r="C33" s="50"/>
      <c r="D33" s="304"/>
      <c r="E33" s="304"/>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4"/>
      <c r="AD33" s="4"/>
      <c r="AE33" s="4"/>
      <c r="AF33" s="304"/>
      <c r="AG33" s="304"/>
      <c r="AH33" s="304"/>
      <c r="AI33" s="304"/>
    </row>
    <row r="34" spans="1:35" x14ac:dyDescent="0.25">
      <c r="A34" s="311"/>
      <c r="B34" s="310"/>
      <c r="C34" s="50"/>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4"/>
      <c r="AD34" s="4"/>
      <c r="AE34" s="4"/>
      <c r="AF34" s="304"/>
      <c r="AG34" s="304"/>
      <c r="AH34" s="304"/>
      <c r="AI34" s="304"/>
    </row>
    <row r="35" spans="1:35" x14ac:dyDescent="0.25">
      <c r="A35" s="311"/>
      <c r="B35" s="310"/>
      <c r="C35" s="50"/>
      <c r="D35" s="304"/>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4"/>
      <c r="AD35" s="4"/>
      <c r="AE35" s="4"/>
      <c r="AF35" s="304"/>
      <c r="AG35" s="304"/>
      <c r="AH35" s="304"/>
      <c r="AI35" s="304"/>
    </row>
    <row r="36" spans="1:35" x14ac:dyDescent="0.25">
      <c r="A36" s="311"/>
      <c r="B36" s="310"/>
      <c r="C36" s="50"/>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4"/>
      <c r="AD36" s="4"/>
      <c r="AE36" s="4"/>
      <c r="AF36" s="304"/>
      <c r="AG36" s="304"/>
      <c r="AH36" s="304"/>
      <c r="AI36" s="304"/>
    </row>
    <row r="37" spans="1:35" x14ac:dyDescent="0.25">
      <c r="A37" s="311"/>
      <c r="B37" s="310"/>
      <c r="C37" s="50"/>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4"/>
      <c r="AD37" s="4"/>
      <c r="AE37" s="4"/>
      <c r="AF37" s="304"/>
      <c r="AG37" s="304"/>
      <c r="AH37" s="304"/>
      <c r="AI37" s="304"/>
    </row>
    <row r="38" spans="1:35" x14ac:dyDescent="0.25">
      <c r="A38" s="311"/>
      <c r="B38" s="310"/>
      <c r="C38" s="50"/>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4"/>
      <c r="AC38" s="4"/>
      <c r="AD38" s="4"/>
      <c r="AE38" s="4"/>
      <c r="AF38" s="304"/>
      <c r="AG38" s="304"/>
      <c r="AH38" s="304"/>
      <c r="AI38" s="304"/>
    </row>
    <row r="39" spans="1:35" x14ac:dyDescent="0.25">
      <c r="A39" s="311"/>
      <c r="B39" s="310"/>
      <c r="C39" s="50"/>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4"/>
      <c r="AC39" s="4"/>
      <c r="AD39" s="4"/>
      <c r="AE39" s="4"/>
      <c r="AF39" s="304"/>
      <c r="AG39" s="304"/>
      <c r="AH39" s="304"/>
      <c r="AI39" s="304"/>
    </row>
    <row r="40" spans="1:35" x14ac:dyDescent="0.25">
      <c r="A40" s="311"/>
      <c r="B40" s="310"/>
      <c r="C40" s="50"/>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4"/>
      <c r="AC40" s="4"/>
      <c r="AD40" s="4"/>
      <c r="AE40" s="4"/>
      <c r="AF40" s="304"/>
      <c r="AG40" s="304"/>
      <c r="AH40" s="304"/>
      <c r="AI40" s="304"/>
    </row>
    <row r="41" spans="1:35" x14ac:dyDescent="0.25">
      <c r="A41" s="311"/>
      <c r="B41" s="310"/>
      <c r="C41" s="50"/>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4"/>
      <c r="AD41" s="4"/>
      <c r="AE41" s="4"/>
      <c r="AF41" s="304"/>
      <c r="AG41" s="304"/>
      <c r="AH41" s="304"/>
      <c r="AI41" s="304"/>
    </row>
    <row r="42" spans="1:35" x14ac:dyDescent="0.25">
      <c r="A42" s="311"/>
      <c r="B42" s="310"/>
      <c r="C42" s="50"/>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4"/>
      <c r="AD42" s="4"/>
      <c r="AE42" s="4"/>
      <c r="AF42" s="304"/>
      <c r="AG42" s="304"/>
      <c r="AH42" s="304"/>
      <c r="AI42" s="304"/>
    </row>
    <row r="43" spans="1:35" x14ac:dyDescent="0.25">
      <c r="A43" s="311"/>
      <c r="B43" s="310"/>
      <c r="C43" s="50"/>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4"/>
      <c r="AD43" s="4"/>
      <c r="AE43" s="4"/>
      <c r="AF43" s="4"/>
      <c r="AG43" s="4"/>
      <c r="AH43" s="4"/>
      <c r="AI43" s="304"/>
    </row>
    <row r="44" spans="1:35" x14ac:dyDescent="0.25">
      <c r="A44" s="311"/>
      <c r="B44" s="310"/>
      <c r="C44" s="50"/>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4"/>
      <c r="AD44" s="4"/>
      <c r="AE44" s="4"/>
      <c r="AF44" s="304"/>
      <c r="AG44" s="304"/>
      <c r="AH44" s="304"/>
      <c r="AI44" s="304"/>
    </row>
    <row r="45" spans="1:35" x14ac:dyDescent="0.25">
      <c r="A45" s="311"/>
      <c r="B45" s="310"/>
      <c r="C45" s="50"/>
      <c r="D45" s="4"/>
      <c r="E45" s="4"/>
      <c r="F45" s="304"/>
      <c r="G45" s="4"/>
      <c r="H45" s="4"/>
      <c r="I45" s="4"/>
      <c r="J45" s="4"/>
      <c r="K45" s="4"/>
      <c r="L45" s="4"/>
      <c r="M45" s="4"/>
      <c r="N45" s="4"/>
      <c r="O45" s="4"/>
      <c r="P45" s="4"/>
      <c r="Q45" s="4"/>
      <c r="R45" s="4"/>
      <c r="S45" s="4"/>
      <c r="T45" s="4"/>
      <c r="U45" s="4"/>
      <c r="V45" s="4"/>
      <c r="W45" s="4"/>
      <c r="X45" s="4"/>
      <c r="Y45" s="4"/>
      <c r="Z45" s="4"/>
      <c r="AA45" s="4"/>
      <c r="AB45" s="4"/>
      <c r="AC45" s="4"/>
      <c r="AD45" s="4"/>
      <c r="AE45" s="4"/>
      <c r="AF45" s="304"/>
      <c r="AG45" s="304"/>
      <c r="AH45" s="304"/>
      <c r="AI45" s="304"/>
    </row>
    <row r="46" spans="1:35" x14ac:dyDescent="0.25">
      <c r="A46" s="311"/>
      <c r="B46" s="310"/>
      <c r="C46" s="50"/>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row>
    <row r="47" spans="1:35" x14ac:dyDescent="0.25">
      <c r="A47" s="311"/>
      <c r="B47" s="310"/>
      <c r="C47" s="50"/>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row>
    <row r="48" spans="1:35" x14ac:dyDescent="0.25">
      <c r="A48" s="311"/>
      <c r="B48" s="310"/>
      <c r="C48" s="50"/>
      <c r="D48" s="304"/>
      <c r="E48" s="304"/>
      <c r="F48" s="304"/>
      <c r="G48" s="304"/>
      <c r="H48" s="304"/>
      <c r="I48" s="304"/>
      <c r="J48" s="304"/>
      <c r="K48" s="304"/>
      <c r="L48" s="304"/>
      <c r="M48" s="304"/>
      <c r="N48" s="304"/>
      <c r="O48" s="304"/>
      <c r="P48" s="304"/>
      <c r="Q48" s="304"/>
      <c r="R48" s="304"/>
      <c r="S48" s="304"/>
      <c r="T48" s="304"/>
      <c r="U48" s="304"/>
      <c r="V48" s="304"/>
      <c r="W48" s="304"/>
      <c r="X48" s="304"/>
      <c r="Y48" s="304"/>
      <c r="Z48" s="4"/>
      <c r="AA48" s="4"/>
      <c r="AB48" s="304"/>
      <c r="AC48" s="304"/>
      <c r="AD48" s="304"/>
      <c r="AE48" s="304"/>
      <c r="AF48" s="4"/>
      <c r="AG48" s="4"/>
      <c r="AH48" s="4"/>
      <c r="AI48" s="304"/>
    </row>
    <row r="49" spans="1:35" x14ac:dyDescent="0.25">
      <c r="A49" s="311"/>
      <c r="B49" s="310"/>
      <c r="C49" s="50"/>
      <c r="D49" s="304"/>
      <c r="E49" s="304"/>
      <c r="F49" s="304"/>
      <c r="G49" s="304"/>
      <c r="H49" s="304"/>
      <c r="I49" s="304"/>
      <c r="J49" s="304"/>
      <c r="K49" s="304"/>
      <c r="L49" s="304"/>
      <c r="M49" s="304"/>
      <c r="N49" s="304"/>
      <c r="O49" s="304"/>
      <c r="P49" s="304"/>
      <c r="Q49" s="304"/>
      <c r="R49" s="304"/>
      <c r="S49" s="304"/>
      <c r="T49" s="304"/>
      <c r="U49" s="304"/>
      <c r="V49" s="304"/>
      <c r="W49" s="304"/>
      <c r="X49" s="304"/>
      <c r="Y49" s="304"/>
      <c r="Z49" s="4"/>
      <c r="AA49" s="304"/>
      <c r="AB49" s="304"/>
      <c r="AC49" s="304"/>
      <c r="AD49" s="304"/>
      <c r="AE49" s="304"/>
      <c r="AF49" s="4"/>
      <c r="AG49" s="4"/>
      <c r="AH49" s="4"/>
      <c r="AI49" s="304"/>
    </row>
    <row r="50" spans="1:35" x14ac:dyDescent="0.25">
      <c r="A50" s="311"/>
      <c r="B50" s="310"/>
      <c r="C50" s="50"/>
      <c r="D50" s="304"/>
      <c r="E50" s="304"/>
      <c r="F50" s="304"/>
      <c r="G50" s="304"/>
      <c r="H50" s="304"/>
      <c r="I50" s="304"/>
      <c r="J50" s="304"/>
      <c r="K50" s="304"/>
      <c r="L50" s="304"/>
      <c r="M50" s="304"/>
      <c r="N50" s="304"/>
      <c r="O50" s="304"/>
      <c r="P50" s="304"/>
      <c r="Q50" s="304"/>
      <c r="R50" s="304"/>
      <c r="S50" s="304"/>
      <c r="T50" s="304"/>
      <c r="U50" s="304"/>
      <c r="V50" s="304"/>
      <c r="W50" s="304"/>
      <c r="X50" s="304"/>
      <c r="Y50" s="304"/>
      <c r="Z50" s="4"/>
      <c r="AA50" s="4"/>
      <c r="AB50" s="304"/>
      <c r="AC50" s="304"/>
      <c r="AD50" s="304"/>
      <c r="AE50" s="304"/>
      <c r="AF50" s="304"/>
      <c r="AG50" s="304"/>
      <c r="AH50" s="304"/>
      <c r="AI50" s="304"/>
    </row>
    <row r="51" spans="1:35" x14ac:dyDescent="0.25">
      <c r="A51" s="311"/>
      <c r="B51" s="310"/>
      <c r="C51" s="50"/>
      <c r="D51" s="304"/>
      <c r="E51" s="304"/>
      <c r="F51" s="304"/>
      <c r="G51" s="304"/>
      <c r="H51" s="304"/>
      <c r="I51" s="304"/>
      <c r="J51" s="304"/>
      <c r="K51" s="304"/>
      <c r="L51" s="304"/>
      <c r="M51" s="304"/>
      <c r="N51" s="304"/>
      <c r="O51" s="304"/>
      <c r="P51" s="304"/>
      <c r="Q51" s="304"/>
      <c r="R51" s="304"/>
      <c r="S51" s="304"/>
      <c r="T51" s="304"/>
      <c r="U51" s="304"/>
      <c r="V51" s="304"/>
      <c r="W51" s="304"/>
      <c r="X51" s="304"/>
      <c r="Y51" s="304"/>
      <c r="Z51" s="4"/>
      <c r="AA51" s="4"/>
      <c r="AB51" s="304"/>
      <c r="AC51" s="304"/>
      <c r="AD51" s="304"/>
      <c r="AE51" s="304"/>
      <c r="AF51" s="304"/>
      <c r="AG51" s="304"/>
      <c r="AH51" s="304"/>
      <c r="AI51" s="304"/>
    </row>
    <row r="52" spans="1:35" x14ac:dyDescent="0.25">
      <c r="A52" s="311"/>
      <c r="B52" s="310"/>
      <c r="C52" s="50"/>
      <c r="D52" s="304"/>
      <c r="E52" s="304"/>
      <c r="F52" s="304"/>
      <c r="G52" s="304"/>
      <c r="H52" s="304"/>
      <c r="I52" s="304"/>
      <c r="J52" s="304"/>
      <c r="K52" s="304"/>
      <c r="L52" s="304"/>
      <c r="M52" s="304"/>
      <c r="N52" s="304"/>
      <c r="O52" s="304"/>
      <c r="P52" s="304"/>
      <c r="Q52" s="304"/>
      <c r="R52" s="304"/>
      <c r="S52" s="304"/>
      <c r="T52" s="304"/>
      <c r="U52" s="304"/>
      <c r="V52" s="304"/>
      <c r="W52" s="304"/>
      <c r="X52" s="304"/>
      <c r="Y52" s="304"/>
      <c r="Z52" s="4"/>
      <c r="AA52" s="4"/>
      <c r="AB52" s="304"/>
      <c r="AC52" s="304"/>
      <c r="AD52" s="304"/>
      <c r="AE52" s="304"/>
      <c r="AF52" s="304"/>
      <c r="AG52" s="304"/>
      <c r="AH52" s="304"/>
      <c r="AI52" s="304"/>
    </row>
    <row r="53" spans="1:35" x14ac:dyDescent="0.25">
      <c r="A53" s="311"/>
      <c r="B53" s="310"/>
      <c r="C53" s="50"/>
      <c r="D53" s="304"/>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4"/>
      <c r="AG53" s="4"/>
      <c r="AH53" s="4"/>
      <c r="AI53" s="304"/>
    </row>
    <row r="54" spans="1:35" x14ac:dyDescent="0.25">
      <c r="A54" s="311"/>
      <c r="B54" s="310"/>
      <c r="C54" s="50"/>
      <c r="D54" s="304"/>
      <c r="E54" s="4"/>
      <c r="F54" s="304"/>
      <c r="G54" s="4"/>
      <c r="H54" s="304"/>
      <c r="I54" s="304"/>
      <c r="J54" s="304"/>
      <c r="K54" s="304"/>
      <c r="L54" s="304"/>
      <c r="M54" s="304"/>
      <c r="N54" s="304"/>
      <c r="O54" s="304"/>
      <c r="P54" s="4"/>
      <c r="Q54" s="4"/>
      <c r="R54" s="4"/>
      <c r="S54" s="4"/>
      <c r="T54" s="4"/>
      <c r="U54" s="4"/>
      <c r="V54" s="4"/>
      <c r="W54" s="4"/>
      <c r="X54" s="4"/>
      <c r="Y54" s="4"/>
      <c r="Z54" s="304"/>
      <c r="AA54" s="304"/>
      <c r="AB54" s="4"/>
      <c r="AC54" s="304"/>
      <c r="AD54" s="304"/>
      <c r="AE54" s="304"/>
      <c r="AF54" s="4"/>
      <c r="AG54" s="4"/>
      <c r="AH54" s="4"/>
      <c r="AI54" s="4"/>
    </row>
  </sheetData>
  <mergeCells count="13">
    <mergeCell ref="A1:AL1"/>
    <mergeCell ref="K5:N5"/>
    <mergeCell ref="O5:AL5"/>
    <mergeCell ref="A30:AL30"/>
    <mergeCell ref="A2:AL2"/>
    <mergeCell ref="A3:AL3"/>
    <mergeCell ref="A4:B4"/>
    <mergeCell ref="C4:F4"/>
    <mergeCell ref="G4:J4"/>
    <mergeCell ref="K4:N4"/>
    <mergeCell ref="A5:B5"/>
    <mergeCell ref="C5:F5"/>
    <mergeCell ref="G5:J5"/>
  </mergeCells>
  <printOptions horizontalCentered="1"/>
  <pageMargins left="0.7" right="0.7" top="1" bottom="0.75" header="0.3" footer="0.3"/>
  <pageSetup scale="45" orientation="portrait" horizontalDpi="1200" verticalDpi="1200" r:id="rId1"/>
  <headerFooter>
    <oddHeader>&amp;L&amp;G&amp;C&amp;"-,Bold"&amp;24COVER SHEET</oddHeader>
    <oddFooter>&amp;L&amp;9© Life Cycle Engineering         &amp;C&amp;9Page &amp;P of &amp;N        &amp;R&amp;9Rev 7.4</oddFooter>
  </headerFooter>
  <tableParts count="1">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560"/>
  <sheetViews>
    <sheetView showGridLines="0" topLeftCell="K1" zoomScale="90" zoomScaleNormal="90" workbookViewId="0">
      <pane ySplit="5" topLeftCell="A6" activePane="bottomLeft" state="frozen"/>
      <selection activeCell="A3" sqref="A3:D3"/>
      <selection pane="bottomLeft" activeCell="A3" sqref="A3:U3"/>
    </sheetView>
  </sheetViews>
  <sheetFormatPr defaultColWidth="9.33203125" defaultRowHeight="13.2" x14ac:dyDescent="0.25"/>
  <cols>
    <col min="1" max="1" width="7.88671875" style="304" customWidth="1"/>
    <col min="2" max="2" width="28.5546875" style="314" customWidth="1"/>
    <col min="3" max="6" width="28.5546875" style="304" customWidth="1"/>
    <col min="7" max="7" width="28.5546875" style="310" customWidth="1"/>
    <col min="8" max="8" width="28.5546875" style="4" customWidth="1"/>
    <col min="9" max="9" width="28.5546875" style="9" customWidth="1"/>
    <col min="10" max="10" width="28.5546875" style="314" customWidth="1"/>
    <col min="11" max="11" width="7" style="313" customWidth="1"/>
    <col min="12" max="12" width="7" style="8" customWidth="1"/>
    <col min="13" max="14" width="7" style="313" customWidth="1"/>
    <col min="15" max="15" width="28.5546875" style="226" customWidth="1"/>
    <col min="16" max="16" width="28.5546875" style="225" customWidth="1"/>
    <col min="17" max="17" width="28.5546875" style="226" customWidth="1"/>
    <col min="18" max="18" width="7.33203125" style="313" customWidth="1"/>
    <col min="19" max="19" width="7.33203125" style="8" customWidth="1"/>
    <col min="20" max="21" width="7.33203125" style="313" customWidth="1"/>
    <col min="22" max="43" width="0" style="304" hidden="1" customWidth="1"/>
    <col min="44" max="16384" width="9.33203125" style="304"/>
  </cols>
  <sheetData>
    <row r="1" spans="1:43" s="315" customFormat="1" ht="16.2" thickBot="1" x14ac:dyDescent="0.3">
      <c r="A1" s="479" t="str">
        <f>Client</f>
        <v>Client</v>
      </c>
      <c r="B1" s="480"/>
      <c r="C1" s="480"/>
      <c r="D1" s="480"/>
      <c r="E1" s="480"/>
      <c r="F1" s="480"/>
      <c r="G1" s="480"/>
      <c r="H1" s="480"/>
      <c r="I1" s="480"/>
      <c r="J1" s="480"/>
      <c r="K1" s="480"/>
      <c r="L1" s="480"/>
      <c r="M1" s="480"/>
      <c r="N1" s="480"/>
      <c r="O1" s="480"/>
      <c r="P1" s="480"/>
      <c r="Q1" s="480"/>
      <c r="R1" s="480"/>
      <c r="S1" s="480"/>
      <c r="T1" s="480"/>
      <c r="U1" s="481"/>
    </row>
    <row r="2" spans="1:43" s="315" customFormat="1" ht="15.6" x14ac:dyDescent="0.25">
      <c r="A2" s="476" t="str">
        <f>AssetSystemDescription</f>
        <v>Asset / System Description</v>
      </c>
      <c r="B2" s="477"/>
      <c r="C2" s="477"/>
      <c r="D2" s="477"/>
      <c r="E2" s="477"/>
      <c r="F2" s="477"/>
      <c r="G2" s="477"/>
      <c r="H2" s="477"/>
      <c r="I2" s="477"/>
      <c r="J2" s="477"/>
      <c r="K2" s="477"/>
      <c r="L2" s="477"/>
      <c r="M2" s="477"/>
      <c r="N2" s="477"/>
      <c r="O2" s="477"/>
      <c r="P2" s="477"/>
      <c r="Q2" s="477"/>
      <c r="R2" s="477"/>
      <c r="S2" s="477"/>
      <c r="T2" s="477"/>
      <c r="U2" s="478"/>
    </row>
    <row r="3" spans="1:43" s="313" customFormat="1" ht="13.8" thickBot="1" x14ac:dyDescent="0.3">
      <c r="A3" s="483" t="str">
        <f ca="1">Filename</f>
        <v>RE-04 LCE FMEA EMP Master Template Rev 7.4.xlsx</v>
      </c>
      <c r="B3" s="483"/>
      <c r="C3" s="483"/>
      <c r="D3" s="483"/>
      <c r="E3" s="483"/>
      <c r="F3" s="483"/>
      <c r="G3" s="483"/>
      <c r="H3" s="483"/>
      <c r="I3" s="483"/>
      <c r="J3" s="483"/>
      <c r="K3" s="483"/>
      <c r="L3" s="483"/>
      <c r="M3" s="483"/>
      <c r="N3" s="483"/>
      <c r="O3" s="483"/>
      <c r="P3" s="483"/>
      <c r="Q3" s="483"/>
      <c r="R3" s="483"/>
      <c r="S3" s="483"/>
      <c r="T3" s="483"/>
      <c r="U3" s="483"/>
    </row>
    <row r="4" spans="1:43" s="168" customFormat="1" ht="13.8" thickBot="1" x14ac:dyDescent="0.35">
      <c r="K4" s="484" t="s">
        <v>5</v>
      </c>
      <c r="L4" s="485"/>
      <c r="M4" s="485"/>
      <c r="N4" s="487"/>
      <c r="R4" s="484" t="s">
        <v>6</v>
      </c>
      <c r="S4" s="485"/>
      <c r="T4" s="485"/>
      <c r="U4" s="486"/>
      <c r="V4" s="488" t="s">
        <v>418</v>
      </c>
      <c r="W4" s="482"/>
      <c r="X4" s="169" t="s">
        <v>419</v>
      </c>
      <c r="Y4" s="482" t="s">
        <v>420</v>
      </c>
      <c r="Z4" s="482"/>
      <c r="AA4" s="482"/>
      <c r="AB4" s="482" t="s">
        <v>421</v>
      </c>
      <c r="AC4" s="482"/>
      <c r="AD4" s="482"/>
      <c r="AE4" s="482" t="s">
        <v>422</v>
      </c>
      <c r="AF4" s="482"/>
      <c r="AG4" s="169" t="s">
        <v>423</v>
      </c>
      <c r="AH4" s="482" t="s">
        <v>424</v>
      </c>
      <c r="AI4" s="482"/>
      <c r="AJ4" s="482"/>
      <c r="AK4" s="482"/>
      <c r="AL4" s="482"/>
      <c r="AM4" s="482"/>
      <c r="AN4" s="482"/>
      <c r="AO4" s="482"/>
      <c r="AP4" s="482"/>
      <c r="AQ4" s="170"/>
    </row>
    <row r="5" spans="1:43" s="4" customFormat="1" ht="66.599999999999994" thickBot="1" x14ac:dyDescent="0.3">
      <c r="A5" s="248" t="s">
        <v>140</v>
      </c>
      <c r="B5" s="171" t="s">
        <v>0</v>
      </c>
      <c r="C5" s="171" t="s">
        <v>444</v>
      </c>
      <c r="D5" s="171" t="s">
        <v>593</v>
      </c>
      <c r="E5" s="171" t="s">
        <v>1</v>
      </c>
      <c r="F5" s="171" t="s">
        <v>2</v>
      </c>
      <c r="G5" s="171" t="s">
        <v>445</v>
      </c>
      <c r="H5" s="171" t="s">
        <v>446</v>
      </c>
      <c r="I5" s="171" t="s">
        <v>3</v>
      </c>
      <c r="J5" s="171" t="s">
        <v>4</v>
      </c>
      <c r="K5" s="242" t="s">
        <v>585</v>
      </c>
      <c r="L5" s="243" t="s">
        <v>586</v>
      </c>
      <c r="M5" s="242" t="s">
        <v>587</v>
      </c>
      <c r="N5" s="244" t="s">
        <v>588</v>
      </c>
      <c r="O5" s="171" t="s">
        <v>447</v>
      </c>
      <c r="P5" s="171" t="s">
        <v>448</v>
      </c>
      <c r="Q5" s="171" t="s">
        <v>449</v>
      </c>
      <c r="R5" s="245" t="s">
        <v>589</v>
      </c>
      <c r="S5" s="246" t="s">
        <v>590</v>
      </c>
      <c r="T5" s="245" t="s">
        <v>591</v>
      </c>
      <c r="U5" s="247" t="s">
        <v>592</v>
      </c>
      <c r="V5" s="73" t="s">
        <v>396</v>
      </c>
      <c r="W5" s="74" t="s">
        <v>398</v>
      </c>
      <c r="X5" s="75" t="s">
        <v>397</v>
      </c>
      <c r="Y5" s="74" t="s">
        <v>399</v>
      </c>
      <c r="Z5" s="74" t="s">
        <v>400</v>
      </c>
      <c r="AA5" s="74" t="s">
        <v>401</v>
      </c>
      <c r="AB5" s="74" t="s">
        <v>402</v>
      </c>
      <c r="AC5" s="74" t="s">
        <v>403</v>
      </c>
      <c r="AD5" s="74" t="s">
        <v>404</v>
      </c>
      <c r="AE5" s="74" t="s">
        <v>405</v>
      </c>
      <c r="AF5" s="74" t="s">
        <v>406</v>
      </c>
      <c r="AG5" s="74" t="s">
        <v>407</v>
      </c>
      <c r="AH5" s="74" t="s">
        <v>408</v>
      </c>
      <c r="AI5" s="74" t="s">
        <v>409</v>
      </c>
      <c r="AJ5" s="74" t="s">
        <v>410</v>
      </c>
      <c r="AK5" s="74" t="s">
        <v>411</v>
      </c>
      <c r="AL5" s="74" t="s">
        <v>412</v>
      </c>
      <c r="AM5" s="74" t="s">
        <v>413</v>
      </c>
      <c r="AN5" s="74" t="s">
        <v>414</v>
      </c>
      <c r="AO5" s="74" t="s">
        <v>415</v>
      </c>
      <c r="AP5" s="74" t="s">
        <v>416</v>
      </c>
      <c r="AQ5" s="251" t="s">
        <v>417</v>
      </c>
    </row>
    <row r="6" spans="1:43" s="181" customFormat="1" x14ac:dyDescent="0.3">
      <c r="A6" s="249" t="s">
        <v>141</v>
      </c>
      <c r="B6" s="172" t="s">
        <v>621</v>
      </c>
      <c r="C6" s="172"/>
      <c r="D6" s="172"/>
      <c r="E6" s="172"/>
      <c r="F6" s="172"/>
      <c r="G6" s="173"/>
      <c r="H6" s="173"/>
      <c r="I6" s="173"/>
      <c r="J6" s="172"/>
      <c r="K6" s="174"/>
      <c r="L6" s="175"/>
      <c r="M6" s="174"/>
      <c r="N6" s="176" t="str">
        <f>IF(K6&gt;0,K6*L6*M6,"")</f>
        <v/>
      </c>
      <c r="O6" s="173"/>
      <c r="P6" s="172"/>
      <c r="Q6" s="173"/>
      <c r="R6" s="177"/>
      <c r="S6" s="175"/>
      <c r="T6" s="177"/>
      <c r="U6" s="178" t="str">
        <f>IF(R6&gt;0,R6*S6*T6,"")</f>
        <v/>
      </c>
      <c r="V6" s="179"/>
      <c r="W6" s="180"/>
      <c r="X6" s="180"/>
      <c r="Y6" s="180"/>
      <c r="Z6" s="180"/>
      <c r="AA6" s="180"/>
      <c r="AB6" s="180"/>
      <c r="AC6" s="180"/>
      <c r="AD6" s="180"/>
      <c r="AE6" s="180"/>
      <c r="AF6" s="180"/>
      <c r="AG6" s="180"/>
      <c r="AH6" s="180"/>
      <c r="AI6" s="180"/>
      <c r="AJ6" s="180"/>
      <c r="AK6" s="180"/>
      <c r="AL6" s="180"/>
      <c r="AM6" s="180"/>
      <c r="AN6" s="180"/>
      <c r="AO6" s="180"/>
      <c r="AP6" s="180"/>
      <c r="AQ6" s="252"/>
    </row>
    <row r="7" spans="1:43" s="181" customFormat="1" x14ac:dyDescent="0.3">
      <c r="A7" s="250" t="s">
        <v>142</v>
      </c>
      <c r="B7" s="182" t="s">
        <v>626</v>
      </c>
      <c r="C7" s="182"/>
      <c r="D7" s="182"/>
      <c r="E7" s="182"/>
      <c r="F7" s="182"/>
      <c r="G7" s="183"/>
      <c r="H7" s="183"/>
      <c r="I7" s="183"/>
      <c r="J7" s="172"/>
      <c r="K7" s="184"/>
      <c r="L7" s="62"/>
      <c r="M7" s="184"/>
      <c r="N7" s="185" t="str">
        <f t="shared" ref="N7:N70" si="0">IF(K7&gt;0,K7*L7*M7,"")</f>
        <v/>
      </c>
      <c r="O7" s="183"/>
      <c r="P7" s="182"/>
      <c r="Q7" s="183"/>
      <c r="R7" s="186"/>
      <c r="S7" s="62"/>
      <c r="T7" s="186"/>
      <c r="U7" s="187" t="str">
        <f t="shared" ref="U7:U70" si="1">IF(R7&gt;0,R7*S7*T7,"")</f>
        <v/>
      </c>
      <c r="V7" s="188"/>
      <c r="W7" s="182"/>
      <c r="X7" s="182"/>
      <c r="Y7" s="182"/>
      <c r="Z7" s="182"/>
      <c r="AA7" s="182"/>
      <c r="AB7" s="182"/>
      <c r="AC7" s="182"/>
      <c r="AD7" s="182"/>
      <c r="AE7" s="182"/>
      <c r="AF7" s="182"/>
      <c r="AG7" s="182"/>
      <c r="AH7" s="182"/>
      <c r="AI7" s="182"/>
      <c r="AJ7" s="182"/>
      <c r="AK7" s="182"/>
      <c r="AL7" s="182"/>
      <c r="AM7" s="182"/>
      <c r="AN7" s="182"/>
      <c r="AO7" s="182"/>
      <c r="AP7" s="182"/>
      <c r="AQ7" s="253"/>
    </row>
    <row r="8" spans="1:43" s="181" customFormat="1" x14ac:dyDescent="0.3">
      <c r="A8" s="249" t="s">
        <v>143</v>
      </c>
      <c r="B8" s="182"/>
      <c r="C8" s="182"/>
      <c r="D8" s="182"/>
      <c r="E8" s="182"/>
      <c r="F8" s="182"/>
      <c r="G8" s="183"/>
      <c r="H8" s="183"/>
      <c r="I8" s="183"/>
      <c r="J8" s="182"/>
      <c r="K8" s="186"/>
      <c r="L8" s="189"/>
      <c r="M8" s="186"/>
      <c r="N8" s="185" t="str">
        <f t="shared" si="0"/>
        <v/>
      </c>
      <c r="O8" s="183"/>
      <c r="P8" s="182"/>
      <c r="Q8" s="183"/>
      <c r="R8" s="186"/>
      <c r="S8" s="189"/>
      <c r="T8" s="186"/>
      <c r="U8" s="187" t="str">
        <f t="shared" si="1"/>
        <v/>
      </c>
      <c r="V8" s="188"/>
      <c r="W8" s="182"/>
      <c r="X8" s="182"/>
      <c r="Y8" s="182"/>
      <c r="Z8" s="182"/>
      <c r="AA8" s="182"/>
      <c r="AB8" s="182"/>
      <c r="AC8" s="182"/>
      <c r="AD8" s="182"/>
      <c r="AE8" s="182"/>
      <c r="AF8" s="182"/>
      <c r="AG8" s="182"/>
      <c r="AH8" s="182"/>
      <c r="AI8" s="182"/>
      <c r="AJ8" s="182"/>
      <c r="AK8" s="182"/>
      <c r="AL8" s="182"/>
      <c r="AM8" s="182"/>
      <c r="AN8" s="182"/>
      <c r="AO8" s="182"/>
      <c r="AP8" s="182"/>
      <c r="AQ8" s="253"/>
    </row>
    <row r="9" spans="1:43" s="181" customFormat="1" x14ac:dyDescent="0.3">
      <c r="A9" s="250" t="s">
        <v>144</v>
      </c>
      <c r="B9" s="182"/>
      <c r="C9" s="182"/>
      <c r="D9" s="182"/>
      <c r="E9" s="182"/>
      <c r="F9" s="182"/>
      <c r="G9" s="183"/>
      <c r="H9" s="183"/>
      <c r="I9" s="183"/>
      <c r="J9" s="182"/>
      <c r="K9" s="186"/>
      <c r="L9" s="189"/>
      <c r="M9" s="186"/>
      <c r="N9" s="185" t="str">
        <f t="shared" si="0"/>
        <v/>
      </c>
      <c r="O9" s="183"/>
      <c r="P9" s="182"/>
      <c r="Q9" s="183"/>
      <c r="R9" s="186"/>
      <c r="S9" s="189"/>
      <c r="T9" s="186"/>
      <c r="U9" s="187" t="str">
        <f t="shared" si="1"/>
        <v/>
      </c>
      <c r="V9" s="188"/>
      <c r="W9" s="182"/>
      <c r="X9" s="182"/>
      <c r="Y9" s="182"/>
      <c r="Z9" s="182"/>
      <c r="AA9" s="182"/>
      <c r="AB9" s="182"/>
      <c r="AC9" s="182"/>
      <c r="AD9" s="182"/>
      <c r="AE9" s="182"/>
      <c r="AF9" s="182"/>
      <c r="AG9" s="182"/>
      <c r="AH9" s="182"/>
      <c r="AI9" s="182"/>
      <c r="AJ9" s="182"/>
      <c r="AK9" s="182"/>
      <c r="AL9" s="182"/>
      <c r="AM9" s="182"/>
      <c r="AN9" s="182"/>
      <c r="AO9" s="182"/>
      <c r="AP9" s="182"/>
      <c r="AQ9" s="253"/>
    </row>
    <row r="10" spans="1:43" s="181" customFormat="1" x14ac:dyDescent="0.3">
      <c r="A10" s="249" t="s">
        <v>145</v>
      </c>
      <c r="B10" s="182"/>
      <c r="C10" s="182"/>
      <c r="D10" s="182"/>
      <c r="E10" s="182"/>
      <c r="F10" s="182"/>
      <c r="G10" s="183"/>
      <c r="H10" s="183"/>
      <c r="I10" s="183"/>
      <c r="J10" s="182"/>
      <c r="K10" s="186"/>
      <c r="L10" s="190"/>
      <c r="M10" s="186"/>
      <c r="N10" s="185" t="str">
        <f t="shared" si="0"/>
        <v/>
      </c>
      <c r="O10" s="183"/>
      <c r="P10" s="182"/>
      <c r="Q10" s="183"/>
      <c r="R10" s="186"/>
      <c r="S10" s="190"/>
      <c r="T10" s="186"/>
      <c r="U10" s="187" t="str">
        <f t="shared" si="1"/>
        <v/>
      </c>
      <c r="V10" s="188"/>
      <c r="W10" s="182"/>
      <c r="X10" s="182"/>
      <c r="Y10" s="182"/>
      <c r="Z10" s="182"/>
      <c r="AA10" s="182"/>
      <c r="AB10" s="182"/>
      <c r="AC10" s="182"/>
      <c r="AD10" s="182"/>
      <c r="AE10" s="182"/>
      <c r="AF10" s="182"/>
      <c r="AG10" s="182"/>
      <c r="AH10" s="182"/>
      <c r="AI10" s="182"/>
      <c r="AJ10" s="182"/>
      <c r="AK10" s="182"/>
      <c r="AL10" s="182"/>
      <c r="AM10" s="182"/>
      <c r="AN10" s="182"/>
      <c r="AO10" s="182"/>
      <c r="AP10" s="182"/>
      <c r="AQ10" s="253"/>
    </row>
    <row r="11" spans="1:43" s="181" customFormat="1" x14ac:dyDescent="0.3">
      <c r="A11" s="250" t="s">
        <v>146</v>
      </c>
      <c r="B11" s="182"/>
      <c r="C11" s="182"/>
      <c r="D11" s="182"/>
      <c r="E11" s="182"/>
      <c r="F11" s="182"/>
      <c r="G11" s="183"/>
      <c r="H11" s="183"/>
      <c r="I11" s="183"/>
      <c r="J11" s="182"/>
      <c r="K11" s="186"/>
      <c r="L11" s="190"/>
      <c r="M11" s="186"/>
      <c r="N11" s="185" t="str">
        <f t="shared" si="0"/>
        <v/>
      </c>
      <c r="O11" s="183"/>
      <c r="P11" s="182"/>
      <c r="Q11" s="183"/>
      <c r="R11" s="186"/>
      <c r="S11" s="190"/>
      <c r="T11" s="186"/>
      <c r="U11" s="187" t="str">
        <f t="shared" si="1"/>
        <v/>
      </c>
      <c r="V11" s="188"/>
      <c r="W11" s="182"/>
      <c r="X11" s="182"/>
      <c r="Y11" s="182"/>
      <c r="Z11" s="182"/>
      <c r="AA11" s="182"/>
      <c r="AB11" s="182"/>
      <c r="AC11" s="182"/>
      <c r="AD11" s="182"/>
      <c r="AE11" s="182"/>
      <c r="AF11" s="182"/>
      <c r="AG11" s="182"/>
      <c r="AH11" s="182"/>
      <c r="AI11" s="182"/>
      <c r="AJ11" s="182"/>
      <c r="AK11" s="182"/>
      <c r="AL11" s="182"/>
      <c r="AM11" s="182"/>
      <c r="AN11" s="182"/>
      <c r="AO11" s="182"/>
      <c r="AP11" s="182"/>
      <c r="AQ11" s="253"/>
    </row>
    <row r="12" spans="1:43" s="181" customFormat="1" x14ac:dyDescent="0.3">
      <c r="A12" s="249" t="s">
        <v>147</v>
      </c>
      <c r="B12" s="182"/>
      <c r="C12" s="182"/>
      <c r="D12" s="182"/>
      <c r="E12" s="182"/>
      <c r="F12" s="182"/>
      <c r="G12" s="183"/>
      <c r="H12" s="183"/>
      <c r="I12" s="183"/>
      <c r="J12" s="182"/>
      <c r="K12" s="186"/>
      <c r="L12" s="190"/>
      <c r="M12" s="186"/>
      <c r="N12" s="185" t="str">
        <f t="shared" si="0"/>
        <v/>
      </c>
      <c r="O12" s="183"/>
      <c r="P12" s="182"/>
      <c r="Q12" s="183"/>
      <c r="R12" s="186"/>
      <c r="S12" s="190"/>
      <c r="T12" s="186"/>
      <c r="U12" s="187" t="str">
        <f t="shared" si="1"/>
        <v/>
      </c>
      <c r="V12" s="188"/>
      <c r="W12" s="182"/>
      <c r="X12" s="182"/>
      <c r="Y12" s="182"/>
      <c r="Z12" s="182"/>
      <c r="AA12" s="182"/>
      <c r="AB12" s="182"/>
      <c r="AC12" s="182"/>
      <c r="AD12" s="182"/>
      <c r="AE12" s="182"/>
      <c r="AF12" s="182"/>
      <c r="AG12" s="182"/>
      <c r="AH12" s="182"/>
      <c r="AI12" s="182"/>
      <c r="AJ12" s="182"/>
      <c r="AK12" s="182"/>
      <c r="AL12" s="182"/>
      <c r="AM12" s="182"/>
      <c r="AN12" s="182"/>
      <c r="AO12" s="182"/>
      <c r="AP12" s="182"/>
      <c r="AQ12" s="253"/>
    </row>
    <row r="13" spans="1:43" s="181" customFormat="1" x14ac:dyDescent="0.3">
      <c r="A13" s="250" t="s">
        <v>148</v>
      </c>
      <c r="B13" s="182"/>
      <c r="C13" s="182"/>
      <c r="D13" s="182"/>
      <c r="E13" s="182"/>
      <c r="F13" s="182"/>
      <c r="G13" s="183"/>
      <c r="H13" s="183"/>
      <c r="I13" s="183"/>
      <c r="J13" s="182"/>
      <c r="K13" s="186"/>
      <c r="L13" s="190"/>
      <c r="M13" s="186"/>
      <c r="N13" s="185" t="str">
        <f t="shared" si="0"/>
        <v/>
      </c>
      <c r="O13" s="183"/>
      <c r="P13" s="182"/>
      <c r="Q13" s="183"/>
      <c r="R13" s="186"/>
      <c r="S13" s="190"/>
      <c r="T13" s="186"/>
      <c r="U13" s="187" t="str">
        <f t="shared" si="1"/>
        <v/>
      </c>
      <c r="V13" s="188"/>
      <c r="W13" s="182"/>
      <c r="X13" s="182"/>
      <c r="Y13" s="182"/>
      <c r="Z13" s="182"/>
      <c r="AA13" s="182"/>
      <c r="AB13" s="182"/>
      <c r="AC13" s="182"/>
      <c r="AD13" s="182"/>
      <c r="AE13" s="182"/>
      <c r="AF13" s="182"/>
      <c r="AG13" s="182"/>
      <c r="AH13" s="182"/>
      <c r="AI13" s="182"/>
      <c r="AJ13" s="182"/>
      <c r="AK13" s="182"/>
      <c r="AL13" s="182"/>
      <c r="AM13" s="182"/>
      <c r="AN13" s="182"/>
      <c r="AO13" s="182"/>
      <c r="AP13" s="182"/>
      <c r="AQ13" s="253"/>
    </row>
    <row r="14" spans="1:43" s="181" customFormat="1" x14ac:dyDescent="0.3">
      <c r="A14" s="249" t="s">
        <v>149</v>
      </c>
      <c r="B14" s="182"/>
      <c r="C14" s="182"/>
      <c r="D14" s="182"/>
      <c r="E14" s="182"/>
      <c r="F14" s="182"/>
      <c r="G14" s="183"/>
      <c r="H14" s="183"/>
      <c r="I14" s="183"/>
      <c r="J14" s="182"/>
      <c r="K14" s="186"/>
      <c r="L14" s="190"/>
      <c r="M14" s="186"/>
      <c r="N14" s="185" t="str">
        <f t="shared" si="0"/>
        <v/>
      </c>
      <c r="O14" s="183"/>
      <c r="P14" s="182"/>
      <c r="Q14" s="183"/>
      <c r="R14" s="186"/>
      <c r="S14" s="190"/>
      <c r="T14" s="186"/>
      <c r="U14" s="187" t="str">
        <f t="shared" si="1"/>
        <v/>
      </c>
      <c r="V14" s="188"/>
      <c r="W14" s="182"/>
      <c r="X14" s="182"/>
      <c r="Y14" s="182"/>
      <c r="Z14" s="182"/>
      <c r="AA14" s="182"/>
      <c r="AB14" s="182"/>
      <c r="AC14" s="182"/>
      <c r="AD14" s="182"/>
      <c r="AE14" s="182"/>
      <c r="AF14" s="182"/>
      <c r="AG14" s="182"/>
      <c r="AH14" s="182"/>
      <c r="AI14" s="182"/>
      <c r="AJ14" s="182"/>
      <c r="AK14" s="182"/>
      <c r="AL14" s="182"/>
      <c r="AM14" s="182"/>
      <c r="AN14" s="182"/>
      <c r="AO14" s="182"/>
      <c r="AP14" s="182"/>
      <c r="AQ14" s="253"/>
    </row>
    <row r="15" spans="1:43" s="181" customFormat="1" x14ac:dyDescent="0.3">
      <c r="A15" s="250" t="s">
        <v>150</v>
      </c>
      <c r="B15" s="182"/>
      <c r="C15" s="182"/>
      <c r="D15" s="182"/>
      <c r="E15" s="182"/>
      <c r="F15" s="182"/>
      <c r="G15" s="183"/>
      <c r="H15" s="183"/>
      <c r="I15" s="183"/>
      <c r="J15" s="182"/>
      <c r="K15" s="186"/>
      <c r="L15" s="190"/>
      <c r="M15" s="186"/>
      <c r="N15" s="185" t="str">
        <f t="shared" si="0"/>
        <v/>
      </c>
      <c r="O15" s="183"/>
      <c r="P15" s="182"/>
      <c r="Q15" s="183"/>
      <c r="R15" s="186"/>
      <c r="S15" s="190"/>
      <c r="T15" s="186"/>
      <c r="U15" s="187" t="str">
        <f t="shared" si="1"/>
        <v/>
      </c>
      <c r="V15" s="188"/>
      <c r="W15" s="182"/>
      <c r="X15" s="182"/>
      <c r="Y15" s="182"/>
      <c r="Z15" s="182"/>
      <c r="AA15" s="182"/>
      <c r="AB15" s="182"/>
      <c r="AC15" s="182"/>
      <c r="AD15" s="182"/>
      <c r="AE15" s="182"/>
      <c r="AF15" s="182"/>
      <c r="AG15" s="182"/>
      <c r="AH15" s="182"/>
      <c r="AI15" s="182"/>
      <c r="AJ15" s="182"/>
      <c r="AK15" s="182"/>
      <c r="AL15" s="182"/>
      <c r="AM15" s="182"/>
      <c r="AN15" s="182"/>
      <c r="AO15" s="182"/>
      <c r="AP15" s="182"/>
      <c r="AQ15" s="253"/>
    </row>
    <row r="16" spans="1:43" s="181" customFormat="1" x14ac:dyDescent="0.3">
      <c r="A16" s="249" t="s">
        <v>151</v>
      </c>
      <c r="B16" s="182"/>
      <c r="C16" s="182"/>
      <c r="D16" s="182"/>
      <c r="E16" s="182"/>
      <c r="F16" s="182"/>
      <c r="G16" s="183"/>
      <c r="H16" s="183"/>
      <c r="I16" s="183"/>
      <c r="J16" s="182"/>
      <c r="K16" s="186"/>
      <c r="L16" s="190"/>
      <c r="M16" s="186"/>
      <c r="N16" s="185" t="str">
        <f t="shared" si="0"/>
        <v/>
      </c>
      <c r="O16" s="183"/>
      <c r="P16" s="182"/>
      <c r="Q16" s="183"/>
      <c r="R16" s="186"/>
      <c r="S16" s="190"/>
      <c r="T16" s="186"/>
      <c r="U16" s="187" t="str">
        <f t="shared" si="1"/>
        <v/>
      </c>
      <c r="V16" s="188"/>
      <c r="W16" s="182"/>
      <c r="X16" s="182"/>
      <c r="Y16" s="182"/>
      <c r="Z16" s="182"/>
      <c r="AA16" s="182"/>
      <c r="AB16" s="182"/>
      <c r="AC16" s="182"/>
      <c r="AD16" s="182"/>
      <c r="AE16" s="182"/>
      <c r="AF16" s="182"/>
      <c r="AG16" s="182"/>
      <c r="AH16" s="182"/>
      <c r="AI16" s="182"/>
      <c r="AJ16" s="182"/>
      <c r="AK16" s="182"/>
      <c r="AL16" s="182"/>
      <c r="AM16" s="182"/>
      <c r="AN16" s="182"/>
      <c r="AO16" s="182"/>
      <c r="AP16" s="182"/>
      <c r="AQ16" s="253"/>
    </row>
    <row r="17" spans="1:43" s="181" customFormat="1" x14ac:dyDescent="0.3">
      <c r="A17" s="250" t="s">
        <v>152</v>
      </c>
      <c r="B17" s="182"/>
      <c r="C17" s="182"/>
      <c r="D17" s="182"/>
      <c r="E17" s="182"/>
      <c r="F17" s="182"/>
      <c r="G17" s="183"/>
      <c r="H17" s="183"/>
      <c r="I17" s="183"/>
      <c r="J17" s="182"/>
      <c r="K17" s="186"/>
      <c r="L17" s="190"/>
      <c r="M17" s="186"/>
      <c r="N17" s="185" t="str">
        <f t="shared" si="0"/>
        <v/>
      </c>
      <c r="O17" s="183"/>
      <c r="P17" s="182"/>
      <c r="Q17" s="183"/>
      <c r="R17" s="186"/>
      <c r="S17" s="190"/>
      <c r="T17" s="186"/>
      <c r="U17" s="187" t="str">
        <f t="shared" si="1"/>
        <v/>
      </c>
      <c r="V17" s="188"/>
      <c r="W17" s="182"/>
      <c r="X17" s="182"/>
      <c r="Y17" s="182"/>
      <c r="Z17" s="182"/>
      <c r="AA17" s="182"/>
      <c r="AB17" s="182"/>
      <c r="AC17" s="182"/>
      <c r="AD17" s="182"/>
      <c r="AE17" s="182"/>
      <c r="AF17" s="182"/>
      <c r="AG17" s="182"/>
      <c r="AH17" s="182"/>
      <c r="AI17" s="182"/>
      <c r="AJ17" s="182"/>
      <c r="AK17" s="182"/>
      <c r="AL17" s="182"/>
      <c r="AM17" s="182"/>
      <c r="AN17" s="182"/>
      <c r="AO17" s="182"/>
      <c r="AP17" s="182"/>
      <c r="AQ17" s="253"/>
    </row>
    <row r="18" spans="1:43" s="181" customFormat="1" x14ac:dyDescent="0.3">
      <c r="A18" s="249" t="s">
        <v>153</v>
      </c>
      <c r="B18" s="182"/>
      <c r="C18" s="182"/>
      <c r="D18" s="182"/>
      <c r="E18" s="182"/>
      <c r="F18" s="182"/>
      <c r="G18" s="183"/>
      <c r="H18" s="183"/>
      <c r="I18" s="183"/>
      <c r="J18" s="182"/>
      <c r="K18" s="186"/>
      <c r="L18" s="190"/>
      <c r="M18" s="186"/>
      <c r="N18" s="185" t="str">
        <f t="shared" si="0"/>
        <v/>
      </c>
      <c r="O18" s="183"/>
      <c r="P18" s="182"/>
      <c r="Q18" s="183"/>
      <c r="R18" s="186"/>
      <c r="S18" s="190"/>
      <c r="T18" s="186"/>
      <c r="U18" s="187" t="str">
        <f t="shared" si="1"/>
        <v/>
      </c>
      <c r="V18" s="188"/>
      <c r="W18" s="182"/>
      <c r="X18" s="182"/>
      <c r="Y18" s="182"/>
      <c r="Z18" s="182"/>
      <c r="AA18" s="182"/>
      <c r="AB18" s="182"/>
      <c r="AC18" s="182"/>
      <c r="AD18" s="182"/>
      <c r="AE18" s="182"/>
      <c r="AF18" s="182"/>
      <c r="AG18" s="182"/>
      <c r="AH18" s="182"/>
      <c r="AI18" s="182"/>
      <c r="AJ18" s="182"/>
      <c r="AK18" s="182"/>
      <c r="AL18" s="182"/>
      <c r="AM18" s="182"/>
      <c r="AN18" s="182"/>
      <c r="AO18" s="182"/>
      <c r="AP18" s="182"/>
      <c r="AQ18" s="253"/>
    </row>
    <row r="19" spans="1:43" s="181" customFormat="1" x14ac:dyDescent="0.3">
      <c r="A19" s="250" t="s">
        <v>154</v>
      </c>
      <c r="B19" s="182"/>
      <c r="C19" s="182"/>
      <c r="D19" s="182"/>
      <c r="E19" s="182"/>
      <c r="F19" s="182"/>
      <c r="G19" s="183"/>
      <c r="H19" s="183"/>
      <c r="I19" s="183"/>
      <c r="J19" s="182"/>
      <c r="K19" s="186"/>
      <c r="L19" s="190"/>
      <c r="M19" s="186"/>
      <c r="N19" s="185" t="str">
        <f t="shared" si="0"/>
        <v/>
      </c>
      <c r="O19" s="183"/>
      <c r="P19" s="182"/>
      <c r="Q19" s="183"/>
      <c r="R19" s="186"/>
      <c r="S19" s="190"/>
      <c r="T19" s="186"/>
      <c r="U19" s="187" t="str">
        <f t="shared" si="1"/>
        <v/>
      </c>
      <c r="V19" s="188"/>
      <c r="W19" s="182"/>
      <c r="X19" s="182"/>
      <c r="Y19" s="182"/>
      <c r="Z19" s="182"/>
      <c r="AA19" s="182"/>
      <c r="AB19" s="182"/>
      <c r="AC19" s="182"/>
      <c r="AD19" s="182"/>
      <c r="AE19" s="182"/>
      <c r="AF19" s="182"/>
      <c r="AG19" s="182"/>
      <c r="AH19" s="182"/>
      <c r="AI19" s="182"/>
      <c r="AJ19" s="182"/>
      <c r="AK19" s="182"/>
      <c r="AL19" s="182"/>
      <c r="AM19" s="182"/>
      <c r="AN19" s="182"/>
      <c r="AO19" s="182"/>
      <c r="AP19" s="182"/>
      <c r="AQ19" s="253"/>
    </row>
    <row r="20" spans="1:43" s="181" customFormat="1" x14ac:dyDescent="0.3">
      <c r="A20" s="249" t="s">
        <v>155</v>
      </c>
      <c r="B20" s="182"/>
      <c r="C20" s="182"/>
      <c r="D20" s="182"/>
      <c r="E20" s="182"/>
      <c r="F20" s="182"/>
      <c r="G20" s="183"/>
      <c r="H20" s="183"/>
      <c r="I20" s="183"/>
      <c r="J20" s="182"/>
      <c r="K20" s="186"/>
      <c r="L20" s="190"/>
      <c r="M20" s="186"/>
      <c r="N20" s="185" t="str">
        <f t="shared" si="0"/>
        <v/>
      </c>
      <c r="O20" s="183"/>
      <c r="P20" s="182"/>
      <c r="Q20" s="183"/>
      <c r="R20" s="186"/>
      <c r="S20" s="190"/>
      <c r="T20" s="186"/>
      <c r="U20" s="187" t="str">
        <f t="shared" si="1"/>
        <v/>
      </c>
      <c r="V20" s="188"/>
      <c r="W20" s="182"/>
      <c r="X20" s="182"/>
      <c r="Y20" s="182"/>
      <c r="Z20" s="182"/>
      <c r="AA20" s="182"/>
      <c r="AB20" s="182"/>
      <c r="AC20" s="182"/>
      <c r="AD20" s="182"/>
      <c r="AE20" s="182"/>
      <c r="AF20" s="182"/>
      <c r="AG20" s="182"/>
      <c r="AH20" s="182"/>
      <c r="AI20" s="182"/>
      <c r="AJ20" s="182"/>
      <c r="AK20" s="182"/>
      <c r="AL20" s="182"/>
      <c r="AM20" s="182"/>
      <c r="AN20" s="182"/>
      <c r="AO20" s="182"/>
      <c r="AP20" s="182"/>
      <c r="AQ20" s="253"/>
    </row>
    <row r="21" spans="1:43" s="181" customFormat="1" x14ac:dyDescent="0.3">
      <c r="A21" s="250" t="s">
        <v>156</v>
      </c>
      <c r="B21" s="182"/>
      <c r="C21" s="182"/>
      <c r="D21" s="182"/>
      <c r="E21" s="182"/>
      <c r="F21" s="182"/>
      <c r="G21" s="183"/>
      <c r="H21" s="183"/>
      <c r="I21" s="183"/>
      <c r="J21" s="182"/>
      <c r="K21" s="186"/>
      <c r="L21" s="190"/>
      <c r="M21" s="186"/>
      <c r="N21" s="185" t="str">
        <f t="shared" si="0"/>
        <v/>
      </c>
      <c r="O21" s="183"/>
      <c r="P21" s="182"/>
      <c r="Q21" s="183"/>
      <c r="R21" s="186"/>
      <c r="S21" s="190"/>
      <c r="T21" s="186"/>
      <c r="U21" s="187" t="str">
        <f t="shared" si="1"/>
        <v/>
      </c>
      <c r="V21" s="188"/>
      <c r="W21" s="182"/>
      <c r="X21" s="182"/>
      <c r="Y21" s="182"/>
      <c r="Z21" s="182"/>
      <c r="AA21" s="182"/>
      <c r="AB21" s="182"/>
      <c r="AC21" s="182"/>
      <c r="AD21" s="182"/>
      <c r="AE21" s="182"/>
      <c r="AF21" s="182"/>
      <c r="AG21" s="182"/>
      <c r="AH21" s="182"/>
      <c r="AI21" s="182"/>
      <c r="AJ21" s="182"/>
      <c r="AK21" s="182"/>
      <c r="AL21" s="182"/>
      <c r="AM21" s="182"/>
      <c r="AN21" s="182"/>
      <c r="AO21" s="182"/>
      <c r="AP21" s="182"/>
      <c r="AQ21" s="253"/>
    </row>
    <row r="22" spans="1:43" s="181" customFormat="1" x14ac:dyDescent="0.3">
      <c r="A22" s="249" t="s">
        <v>157</v>
      </c>
      <c r="B22" s="182"/>
      <c r="C22" s="182"/>
      <c r="D22" s="182"/>
      <c r="E22" s="182"/>
      <c r="F22" s="182"/>
      <c r="G22" s="183"/>
      <c r="H22" s="183"/>
      <c r="I22" s="183"/>
      <c r="J22" s="182"/>
      <c r="K22" s="186"/>
      <c r="L22" s="190"/>
      <c r="M22" s="186"/>
      <c r="N22" s="185" t="str">
        <f t="shared" si="0"/>
        <v/>
      </c>
      <c r="O22" s="183"/>
      <c r="P22" s="182"/>
      <c r="Q22" s="183"/>
      <c r="R22" s="186"/>
      <c r="S22" s="190"/>
      <c r="T22" s="186"/>
      <c r="U22" s="187" t="str">
        <f t="shared" si="1"/>
        <v/>
      </c>
      <c r="V22" s="188"/>
      <c r="W22" s="182"/>
      <c r="X22" s="182"/>
      <c r="Y22" s="182"/>
      <c r="Z22" s="182"/>
      <c r="AA22" s="182"/>
      <c r="AB22" s="182"/>
      <c r="AC22" s="182"/>
      <c r="AD22" s="182"/>
      <c r="AE22" s="182"/>
      <c r="AF22" s="182"/>
      <c r="AG22" s="182"/>
      <c r="AH22" s="182"/>
      <c r="AI22" s="182"/>
      <c r="AJ22" s="182"/>
      <c r="AK22" s="182"/>
      <c r="AL22" s="182"/>
      <c r="AM22" s="182"/>
      <c r="AN22" s="182"/>
      <c r="AO22" s="182"/>
      <c r="AP22" s="182"/>
      <c r="AQ22" s="253"/>
    </row>
    <row r="23" spans="1:43" s="181" customFormat="1" x14ac:dyDescent="0.3">
      <c r="A23" s="250" t="s">
        <v>158</v>
      </c>
      <c r="B23" s="182"/>
      <c r="C23" s="182"/>
      <c r="D23" s="182"/>
      <c r="E23" s="182"/>
      <c r="F23" s="182"/>
      <c r="G23" s="183"/>
      <c r="H23" s="183"/>
      <c r="I23" s="183"/>
      <c r="J23" s="182"/>
      <c r="K23" s="186"/>
      <c r="L23" s="190"/>
      <c r="M23" s="186"/>
      <c r="N23" s="185" t="str">
        <f t="shared" si="0"/>
        <v/>
      </c>
      <c r="O23" s="183"/>
      <c r="P23" s="182"/>
      <c r="Q23" s="183"/>
      <c r="R23" s="186"/>
      <c r="S23" s="190"/>
      <c r="T23" s="186"/>
      <c r="U23" s="187" t="str">
        <f t="shared" si="1"/>
        <v/>
      </c>
      <c r="V23" s="188"/>
      <c r="W23" s="182"/>
      <c r="X23" s="182"/>
      <c r="Y23" s="182"/>
      <c r="Z23" s="182"/>
      <c r="AA23" s="182"/>
      <c r="AB23" s="182"/>
      <c r="AC23" s="182"/>
      <c r="AD23" s="182"/>
      <c r="AE23" s="182"/>
      <c r="AF23" s="182"/>
      <c r="AG23" s="182"/>
      <c r="AH23" s="182"/>
      <c r="AI23" s="182"/>
      <c r="AJ23" s="182"/>
      <c r="AK23" s="182"/>
      <c r="AL23" s="182"/>
      <c r="AM23" s="182"/>
      <c r="AN23" s="182"/>
      <c r="AO23" s="182"/>
      <c r="AP23" s="182"/>
      <c r="AQ23" s="253"/>
    </row>
    <row r="24" spans="1:43" s="181" customFormat="1" x14ac:dyDescent="0.3">
      <c r="A24" s="249" t="s">
        <v>159</v>
      </c>
      <c r="B24" s="182"/>
      <c r="C24" s="182"/>
      <c r="D24" s="182"/>
      <c r="E24" s="182"/>
      <c r="F24" s="182"/>
      <c r="G24" s="183"/>
      <c r="H24" s="183"/>
      <c r="I24" s="183"/>
      <c r="J24" s="182"/>
      <c r="K24" s="186"/>
      <c r="L24" s="62"/>
      <c r="M24" s="186"/>
      <c r="N24" s="185" t="str">
        <f t="shared" si="0"/>
        <v/>
      </c>
      <c r="O24" s="183"/>
      <c r="P24" s="182"/>
      <c r="Q24" s="183"/>
      <c r="R24" s="186"/>
      <c r="S24" s="62"/>
      <c r="T24" s="186"/>
      <c r="U24" s="187" t="str">
        <f t="shared" si="1"/>
        <v/>
      </c>
      <c r="V24" s="188"/>
      <c r="W24" s="182"/>
      <c r="X24" s="182"/>
      <c r="Y24" s="182"/>
      <c r="Z24" s="182"/>
      <c r="AA24" s="182"/>
      <c r="AB24" s="182"/>
      <c r="AC24" s="182"/>
      <c r="AD24" s="182"/>
      <c r="AE24" s="182"/>
      <c r="AF24" s="182"/>
      <c r="AG24" s="182"/>
      <c r="AH24" s="182"/>
      <c r="AI24" s="182"/>
      <c r="AJ24" s="182"/>
      <c r="AK24" s="182"/>
      <c r="AL24" s="182"/>
      <c r="AM24" s="182"/>
      <c r="AN24" s="182"/>
      <c r="AO24" s="182"/>
      <c r="AP24" s="182"/>
      <c r="AQ24" s="253"/>
    </row>
    <row r="25" spans="1:43" s="181" customFormat="1" x14ac:dyDescent="0.3">
      <c r="A25" s="250" t="s">
        <v>160</v>
      </c>
      <c r="B25" s="182"/>
      <c r="C25" s="182"/>
      <c r="D25" s="182"/>
      <c r="E25" s="182"/>
      <c r="F25" s="182"/>
      <c r="G25" s="183"/>
      <c r="H25" s="183"/>
      <c r="I25" s="183"/>
      <c r="J25" s="182"/>
      <c r="K25" s="186"/>
      <c r="L25" s="62"/>
      <c r="M25" s="186"/>
      <c r="N25" s="185" t="str">
        <f t="shared" si="0"/>
        <v/>
      </c>
      <c r="O25" s="183"/>
      <c r="P25" s="182"/>
      <c r="Q25" s="183"/>
      <c r="R25" s="186"/>
      <c r="S25" s="62"/>
      <c r="T25" s="186"/>
      <c r="U25" s="187" t="str">
        <f t="shared" si="1"/>
        <v/>
      </c>
      <c r="V25" s="188"/>
      <c r="W25" s="182"/>
      <c r="X25" s="182"/>
      <c r="Y25" s="182"/>
      <c r="Z25" s="182"/>
      <c r="AA25" s="182"/>
      <c r="AB25" s="182"/>
      <c r="AC25" s="182"/>
      <c r="AD25" s="182"/>
      <c r="AE25" s="182"/>
      <c r="AF25" s="182"/>
      <c r="AG25" s="182"/>
      <c r="AH25" s="182"/>
      <c r="AI25" s="182"/>
      <c r="AJ25" s="182"/>
      <c r="AK25" s="182"/>
      <c r="AL25" s="182"/>
      <c r="AM25" s="182"/>
      <c r="AN25" s="182"/>
      <c r="AO25" s="182"/>
      <c r="AP25" s="182"/>
      <c r="AQ25" s="253"/>
    </row>
    <row r="26" spans="1:43" s="181" customFormat="1" x14ac:dyDescent="0.3">
      <c r="A26" s="249" t="s">
        <v>161</v>
      </c>
      <c r="B26" s="182"/>
      <c r="C26" s="182"/>
      <c r="D26" s="182"/>
      <c r="E26" s="182"/>
      <c r="F26" s="182"/>
      <c r="G26" s="183"/>
      <c r="H26" s="183"/>
      <c r="I26" s="183"/>
      <c r="J26" s="182"/>
      <c r="K26" s="186"/>
      <c r="L26" s="62"/>
      <c r="M26" s="186"/>
      <c r="N26" s="185" t="str">
        <f t="shared" si="0"/>
        <v/>
      </c>
      <c r="O26" s="183"/>
      <c r="P26" s="182"/>
      <c r="Q26" s="186"/>
      <c r="R26" s="186"/>
      <c r="S26" s="62"/>
      <c r="T26" s="186"/>
      <c r="U26" s="187" t="str">
        <f t="shared" si="1"/>
        <v/>
      </c>
      <c r="V26" s="188"/>
      <c r="W26" s="182"/>
      <c r="X26" s="182"/>
      <c r="Y26" s="182"/>
      <c r="Z26" s="182"/>
      <c r="AA26" s="182"/>
      <c r="AB26" s="182"/>
      <c r="AC26" s="182"/>
      <c r="AD26" s="182"/>
      <c r="AE26" s="182"/>
      <c r="AF26" s="182"/>
      <c r="AG26" s="182"/>
      <c r="AH26" s="182"/>
      <c r="AI26" s="182"/>
      <c r="AJ26" s="182"/>
      <c r="AK26" s="182"/>
      <c r="AL26" s="182"/>
      <c r="AM26" s="182"/>
      <c r="AN26" s="182"/>
      <c r="AO26" s="182"/>
      <c r="AP26" s="182"/>
      <c r="AQ26" s="253"/>
    </row>
    <row r="27" spans="1:43" s="181" customFormat="1" x14ac:dyDescent="0.3">
      <c r="A27" s="250" t="s">
        <v>162</v>
      </c>
      <c r="B27" s="182"/>
      <c r="C27" s="182"/>
      <c r="D27" s="182"/>
      <c r="E27" s="182"/>
      <c r="F27" s="182"/>
      <c r="G27" s="183"/>
      <c r="H27" s="183"/>
      <c r="I27" s="183"/>
      <c r="J27" s="182"/>
      <c r="K27" s="186"/>
      <c r="L27" s="62"/>
      <c r="M27" s="186"/>
      <c r="N27" s="185" t="str">
        <f t="shared" si="0"/>
        <v/>
      </c>
      <c r="O27" s="183"/>
      <c r="P27" s="182"/>
      <c r="Q27" s="186"/>
      <c r="R27" s="186"/>
      <c r="S27" s="62"/>
      <c r="T27" s="186"/>
      <c r="U27" s="187" t="str">
        <f t="shared" si="1"/>
        <v/>
      </c>
      <c r="V27" s="188"/>
      <c r="W27" s="182"/>
      <c r="X27" s="182"/>
      <c r="Y27" s="182"/>
      <c r="Z27" s="182"/>
      <c r="AA27" s="182"/>
      <c r="AB27" s="182"/>
      <c r="AC27" s="182"/>
      <c r="AD27" s="182"/>
      <c r="AE27" s="182"/>
      <c r="AF27" s="182"/>
      <c r="AG27" s="182"/>
      <c r="AH27" s="182"/>
      <c r="AI27" s="182"/>
      <c r="AJ27" s="182"/>
      <c r="AK27" s="182"/>
      <c r="AL27" s="182"/>
      <c r="AM27" s="182"/>
      <c r="AN27" s="182"/>
      <c r="AO27" s="182"/>
      <c r="AP27" s="182"/>
      <c r="AQ27" s="253"/>
    </row>
    <row r="28" spans="1:43" s="181" customFormat="1" x14ac:dyDescent="0.3">
      <c r="A28" s="249" t="s">
        <v>163</v>
      </c>
      <c r="B28" s="182"/>
      <c r="C28" s="182"/>
      <c r="D28" s="182"/>
      <c r="E28" s="182"/>
      <c r="F28" s="182"/>
      <c r="G28" s="183"/>
      <c r="H28" s="183"/>
      <c r="I28" s="183"/>
      <c r="J28" s="182"/>
      <c r="K28" s="186"/>
      <c r="L28" s="190"/>
      <c r="M28" s="186"/>
      <c r="N28" s="185" t="str">
        <f t="shared" si="0"/>
        <v/>
      </c>
      <c r="O28" s="183"/>
      <c r="P28" s="182"/>
      <c r="Q28" s="183"/>
      <c r="R28" s="186"/>
      <c r="S28" s="190"/>
      <c r="T28" s="186"/>
      <c r="U28" s="187" t="str">
        <f t="shared" si="1"/>
        <v/>
      </c>
      <c r="V28" s="188"/>
      <c r="W28" s="182"/>
      <c r="X28" s="182"/>
      <c r="Y28" s="182"/>
      <c r="Z28" s="182"/>
      <c r="AA28" s="182"/>
      <c r="AB28" s="182"/>
      <c r="AC28" s="182"/>
      <c r="AD28" s="182"/>
      <c r="AE28" s="182"/>
      <c r="AF28" s="182"/>
      <c r="AG28" s="182"/>
      <c r="AH28" s="182"/>
      <c r="AI28" s="182"/>
      <c r="AJ28" s="182"/>
      <c r="AK28" s="182"/>
      <c r="AL28" s="182"/>
      <c r="AM28" s="182"/>
      <c r="AN28" s="182"/>
      <c r="AO28" s="182"/>
      <c r="AP28" s="182"/>
      <c r="AQ28" s="253"/>
    </row>
    <row r="29" spans="1:43" s="181" customFormat="1" x14ac:dyDescent="0.3">
      <c r="A29" s="250" t="s">
        <v>164</v>
      </c>
      <c r="B29" s="182"/>
      <c r="C29" s="182"/>
      <c r="D29" s="182"/>
      <c r="E29" s="182"/>
      <c r="F29" s="182"/>
      <c r="G29" s="183"/>
      <c r="H29" s="183"/>
      <c r="I29" s="183"/>
      <c r="J29" s="182"/>
      <c r="K29" s="186"/>
      <c r="L29" s="190"/>
      <c r="M29" s="186"/>
      <c r="N29" s="185" t="str">
        <f t="shared" si="0"/>
        <v/>
      </c>
      <c r="O29" s="183"/>
      <c r="P29" s="182"/>
      <c r="Q29" s="183"/>
      <c r="R29" s="186"/>
      <c r="S29" s="190"/>
      <c r="T29" s="186"/>
      <c r="U29" s="187" t="str">
        <f t="shared" si="1"/>
        <v/>
      </c>
      <c r="V29" s="188"/>
      <c r="W29" s="182"/>
      <c r="X29" s="182"/>
      <c r="Y29" s="182"/>
      <c r="Z29" s="182"/>
      <c r="AA29" s="182"/>
      <c r="AB29" s="182"/>
      <c r="AC29" s="182"/>
      <c r="AD29" s="182"/>
      <c r="AE29" s="182"/>
      <c r="AF29" s="182"/>
      <c r="AG29" s="182"/>
      <c r="AH29" s="182"/>
      <c r="AI29" s="182"/>
      <c r="AJ29" s="182"/>
      <c r="AK29" s="182"/>
      <c r="AL29" s="182"/>
      <c r="AM29" s="182"/>
      <c r="AN29" s="182"/>
      <c r="AO29" s="182"/>
      <c r="AP29" s="182"/>
      <c r="AQ29" s="253"/>
    </row>
    <row r="30" spans="1:43" s="181" customFormat="1" x14ac:dyDescent="0.3">
      <c r="A30" s="249" t="s">
        <v>165</v>
      </c>
      <c r="B30" s="182"/>
      <c r="C30" s="182"/>
      <c r="D30" s="182"/>
      <c r="E30" s="182"/>
      <c r="F30" s="182"/>
      <c r="G30" s="183"/>
      <c r="H30" s="183"/>
      <c r="I30" s="183"/>
      <c r="J30" s="182"/>
      <c r="K30" s="186"/>
      <c r="L30" s="190"/>
      <c r="M30" s="186"/>
      <c r="N30" s="185" t="str">
        <f t="shared" si="0"/>
        <v/>
      </c>
      <c r="O30" s="183"/>
      <c r="P30" s="182"/>
      <c r="Q30" s="183"/>
      <c r="R30" s="186"/>
      <c r="S30" s="190"/>
      <c r="T30" s="186"/>
      <c r="U30" s="187" t="str">
        <f t="shared" si="1"/>
        <v/>
      </c>
      <c r="V30" s="188"/>
      <c r="W30" s="182"/>
      <c r="X30" s="182"/>
      <c r="Y30" s="182"/>
      <c r="Z30" s="182"/>
      <c r="AA30" s="182"/>
      <c r="AB30" s="182"/>
      <c r="AC30" s="182"/>
      <c r="AD30" s="182"/>
      <c r="AE30" s="182"/>
      <c r="AF30" s="182"/>
      <c r="AG30" s="182"/>
      <c r="AH30" s="182"/>
      <c r="AI30" s="182"/>
      <c r="AJ30" s="182"/>
      <c r="AK30" s="182"/>
      <c r="AL30" s="182"/>
      <c r="AM30" s="182"/>
      <c r="AN30" s="182"/>
      <c r="AO30" s="182"/>
      <c r="AP30" s="182"/>
      <c r="AQ30" s="253"/>
    </row>
    <row r="31" spans="1:43" s="181" customFormat="1" x14ac:dyDescent="0.3">
      <c r="A31" s="250" t="s">
        <v>166</v>
      </c>
      <c r="B31" s="182"/>
      <c r="C31" s="182"/>
      <c r="D31" s="182"/>
      <c r="E31" s="182"/>
      <c r="F31" s="182"/>
      <c r="G31" s="183"/>
      <c r="H31" s="183"/>
      <c r="I31" s="183"/>
      <c r="J31" s="182"/>
      <c r="K31" s="186"/>
      <c r="L31" s="190"/>
      <c r="M31" s="186"/>
      <c r="N31" s="185" t="str">
        <f t="shared" si="0"/>
        <v/>
      </c>
      <c r="O31" s="183"/>
      <c r="P31" s="182"/>
      <c r="Q31" s="183"/>
      <c r="R31" s="186"/>
      <c r="S31" s="190"/>
      <c r="T31" s="186"/>
      <c r="U31" s="187" t="str">
        <f t="shared" si="1"/>
        <v/>
      </c>
      <c r="V31" s="188"/>
      <c r="W31" s="182"/>
      <c r="X31" s="182"/>
      <c r="Y31" s="182"/>
      <c r="Z31" s="182"/>
      <c r="AA31" s="182"/>
      <c r="AB31" s="182"/>
      <c r="AC31" s="182"/>
      <c r="AD31" s="182"/>
      <c r="AE31" s="182"/>
      <c r="AF31" s="182"/>
      <c r="AG31" s="182"/>
      <c r="AH31" s="182"/>
      <c r="AI31" s="182"/>
      <c r="AJ31" s="182"/>
      <c r="AK31" s="182"/>
      <c r="AL31" s="182"/>
      <c r="AM31" s="182"/>
      <c r="AN31" s="182"/>
      <c r="AO31" s="182"/>
      <c r="AP31" s="182"/>
      <c r="AQ31" s="253"/>
    </row>
    <row r="32" spans="1:43" s="181" customFormat="1" x14ac:dyDescent="0.3">
      <c r="A32" s="249" t="s">
        <v>167</v>
      </c>
      <c r="B32" s="182"/>
      <c r="C32" s="182"/>
      <c r="D32" s="182"/>
      <c r="E32" s="182"/>
      <c r="F32" s="182"/>
      <c r="G32" s="183"/>
      <c r="H32" s="183"/>
      <c r="I32" s="183"/>
      <c r="J32" s="182"/>
      <c r="K32" s="186"/>
      <c r="L32" s="190"/>
      <c r="M32" s="186"/>
      <c r="N32" s="185" t="str">
        <f t="shared" si="0"/>
        <v/>
      </c>
      <c r="O32" s="183"/>
      <c r="P32" s="182"/>
      <c r="Q32" s="183"/>
      <c r="R32" s="186"/>
      <c r="S32" s="190"/>
      <c r="T32" s="186"/>
      <c r="U32" s="187" t="str">
        <f t="shared" si="1"/>
        <v/>
      </c>
      <c r="V32" s="188"/>
      <c r="W32" s="182"/>
      <c r="X32" s="182"/>
      <c r="Y32" s="182"/>
      <c r="Z32" s="182"/>
      <c r="AA32" s="182"/>
      <c r="AB32" s="182"/>
      <c r="AC32" s="182"/>
      <c r="AD32" s="182"/>
      <c r="AE32" s="182"/>
      <c r="AF32" s="182"/>
      <c r="AG32" s="182"/>
      <c r="AH32" s="182"/>
      <c r="AI32" s="182"/>
      <c r="AJ32" s="182"/>
      <c r="AK32" s="182"/>
      <c r="AL32" s="182"/>
      <c r="AM32" s="182"/>
      <c r="AN32" s="182"/>
      <c r="AO32" s="182"/>
      <c r="AP32" s="182"/>
      <c r="AQ32" s="253"/>
    </row>
    <row r="33" spans="1:43" s="181" customFormat="1" x14ac:dyDescent="0.3">
      <c r="A33" s="250" t="s">
        <v>168</v>
      </c>
      <c r="B33" s="182"/>
      <c r="C33" s="182"/>
      <c r="D33" s="182"/>
      <c r="E33" s="182"/>
      <c r="F33" s="182"/>
      <c r="G33" s="183"/>
      <c r="H33" s="183"/>
      <c r="I33" s="183"/>
      <c r="J33" s="182"/>
      <c r="K33" s="186"/>
      <c r="L33" s="190"/>
      <c r="M33" s="186"/>
      <c r="N33" s="185" t="str">
        <f t="shared" si="0"/>
        <v/>
      </c>
      <c r="O33" s="183"/>
      <c r="P33" s="182"/>
      <c r="Q33" s="183"/>
      <c r="R33" s="186"/>
      <c r="S33" s="190"/>
      <c r="T33" s="186"/>
      <c r="U33" s="187" t="str">
        <f t="shared" si="1"/>
        <v/>
      </c>
      <c r="V33" s="188"/>
      <c r="W33" s="182"/>
      <c r="X33" s="182"/>
      <c r="Y33" s="182"/>
      <c r="Z33" s="182"/>
      <c r="AA33" s="182"/>
      <c r="AB33" s="182"/>
      <c r="AC33" s="182"/>
      <c r="AD33" s="182"/>
      <c r="AE33" s="182"/>
      <c r="AF33" s="182"/>
      <c r="AG33" s="182"/>
      <c r="AH33" s="182"/>
      <c r="AI33" s="182"/>
      <c r="AJ33" s="182"/>
      <c r="AK33" s="182"/>
      <c r="AL33" s="182"/>
      <c r="AM33" s="182"/>
      <c r="AN33" s="182"/>
      <c r="AO33" s="182"/>
      <c r="AP33" s="182"/>
      <c r="AQ33" s="253"/>
    </row>
    <row r="34" spans="1:43" s="181" customFormat="1" x14ac:dyDescent="0.3">
      <c r="A34" s="249" t="s">
        <v>169</v>
      </c>
      <c r="B34" s="182"/>
      <c r="C34" s="182"/>
      <c r="D34" s="182"/>
      <c r="E34" s="182"/>
      <c r="F34" s="182"/>
      <c r="G34" s="183"/>
      <c r="H34" s="183"/>
      <c r="I34" s="183"/>
      <c r="J34" s="182"/>
      <c r="K34" s="186"/>
      <c r="L34" s="62"/>
      <c r="M34" s="186"/>
      <c r="N34" s="185" t="str">
        <f t="shared" si="0"/>
        <v/>
      </c>
      <c r="O34" s="183"/>
      <c r="P34" s="182"/>
      <c r="Q34" s="183"/>
      <c r="R34" s="186"/>
      <c r="S34" s="62"/>
      <c r="T34" s="186"/>
      <c r="U34" s="187" t="str">
        <f t="shared" si="1"/>
        <v/>
      </c>
      <c r="V34" s="188"/>
      <c r="W34" s="182"/>
      <c r="X34" s="182"/>
      <c r="Y34" s="182"/>
      <c r="Z34" s="182"/>
      <c r="AA34" s="182"/>
      <c r="AB34" s="182"/>
      <c r="AC34" s="182"/>
      <c r="AD34" s="182"/>
      <c r="AE34" s="182"/>
      <c r="AF34" s="182"/>
      <c r="AG34" s="182"/>
      <c r="AH34" s="182"/>
      <c r="AI34" s="182"/>
      <c r="AJ34" s="182"/>
      <c r="AK34" s="182"/>
      <c r="AL34" s="182"/>
      <c r="AM34" s="182"/>
      <c r="AN34" s="182"/>
      <c r="AO34" s="182"/>
      <c r="AP34" s="182"/>
      <c r="AQ34" s="253"/>
    </row>
    <row r="35" spans="1:43" s="181" customFormat="1" x14ac:dyDescent="0.3">
      <c r="A35" s="250" t="s">
        <v>170</v>
      </c>
      <c r="B35" s="182"/>
      <c r="C35" s="182"/>
      <c r="D35" s="182"/>
      <c r="E35" s="182"/>
      <c r="F35" s="182"/>
      <c r="G35" s="183"/>
      <c r="H35" s="183"/>
      <c r="I35" s="183"/>
      <c r="J35" s="182"/>
      <c r="K35" s="186"/>
      <c r="L35" s="62"/>
      <c r="M35" s="186"/>
      <c r="N35" s="185" t="str">
        <f t="shared" si="0"/>
        <v/>
      </c>
      <c r="O35" s="183"/>
      <c r="P35" s="182"/>
      <c r="Q35" s="183"/>
      <c r="R35" s="186"/>
      <c r="S35" s="62"/>
      <c r="T35" s="186"/>
      <c r="U35" s="187" t="str">
        <f t="shared" si="1"/>
        <v/>
      </c>
      <c r="V35" s="188"/>
      <c r="W35" s="182"/>
      <c r="X35" s="182"/>
      <c r="Y35" s="182"/>
      <c r="Z35" s="182"/>
      <c r="AA35" s="182"/>
      <c r="AB35" s="182"/>
      <c r="AC35" s="182"/>
      <c r="AD35" s="182"/>
      <c r="AE35" s="182"/>
      <c r="AF35" s="182"/>
      <c r="AG35" s="182"/>
      <c r="AH35" s="182"/>
      <c r="AI35" s="182"/>
      <c r="AJ35" s="182"/>
      <c r="AK35" s="182"/>
      <c r="AL35" s="182"/>
      <c r="AM35" s="182"/>
      <c r="AN35" s="182"/>
      <c r="AO35" s="182"/>
      <c r="AP35" s="182"/>
      <c r="AQ35" s="253"/>
    </row>
    <row r="36" spans="1:43" s="181" customFormat="1" x14ac:dyDescent="0.3">
      <c r="A36" s="249" t="s">
        <v>171</v>
      </c>
      <c r="B36" s="182"/>
      <c r="C36" s="182"/>
      <c r="D36" s="182"/>
      <c r="E36" s="182"/>
      <c r="F36" s="182"/>
      <c r="G36" s="183"/>
      <c r="H36" s="183"/>
      <c r="I36" s="183"/>
      <c r="J36" s="182"/>
      <c r="K36" s="186"/>
      <c r="L36" s="62"/>
      <c r="M36" s="186"/>
      <c r="N36" s="185" t="str">
        <f t="shared" si="0"/>
        <v/>
      </c>
      <c r="O36" s="183"/>
      <c r="P36" s="182"/>
      <c r="Q36" s="183"/>
      <c r="R36" s="186"/>
      <c r="S36" s="62"/>
      <c r="T36" s="186"/>
      <c r="U36" s="187" t="str">
        <f t="shared" si="1"/>
        <v/>
      </c>
      <c r="V36" s="188"/>
      <c r="W36" s="182"/>
      <c r="X36" s="182"/>
      <c r="Y36" s="182"/>
      <c r="Z36" s="182"/>
      <c r="AA36" s="182"/>
      <c r="AB36" s="182"/>
      <c r="AC36" s="182"/>
      <c r="AD36" s="182"/>
      <c r="AE36" s="182"/>
      <c r="AF36" s="182"/>
      <c r="AG36" s="182"/>
      <c r="AH36" s="182"/>
      <c r="AI36" s="182"/>
      <c r="AJ36" s="182"/>
      <c r="AK36" s="182"/>
      <c r="AL36" s="182"/>
      <c r="AM36" s="182"/>
      <c r="AN36" s="182"/>
      <c r="AO36" s="182"/>
      <c r="AP36" s="182"/>
      <c r="AQ36" s="253"/>
    </row>
    <row r="37" spans="1:43" s="181" customFormat="1" x14ac:dyDescent="0.3">
      <c r="A37" s="250" t="s">
        <v>172</v>
      </c>
      <c r="B37" s="182"/>
      <c r="C37" s="182"/>
      <c r="D37" s="182"/>
      <c r="E37" s="182"/>
      <c r="F37" s="182"/>
      <c r="G37" s="183"/>
      <c r="H37" s="183"/>
      <c r="I37" s="183"/>
      <c r="J37" s="182"/>
      <c r="K37" s="186"/>
      <c r="L37" s="62"/>
      <c r="M37" s="186"/>
      <c r="N37" s="185" t="str">
        <f t="shared" si="0"/>
        <v/>
      </c>
      <c r="O37" s="183"/>
      <c r="P37" s="182"/>
      <c r="Q37" s="183"/>
      <c r="R37" s="186"/>
      <c r="S37" s="62"/>
      <c r="T37" s="186"/>
      <c r="U37" s="187" t="str">
        <f t="shared" si="1"/>
        <v/>
      </c>
      <c r="V37" s="188"/>
      <c r="W37" s="182"/>
      <c r="X37" s="182"/>
      <c r="Y37" s="182"/>
      <c r="Z37" s="182"/>
      <c r="AA37" s="182"/>
      <c r="AB37" s="182"/>
      <c r="AC37" s="182"/>
      <c r="AD37" s="182"/>
      <c r="AE37" s="182"/>
      <c r="AF37" s="182"/>
      <c r="AG37" s="182"/>
      <c r="AH37" s="182"/>
      <c r="AI37" s="182"/>
      <c r="AJ37" s="182"/>
      <c r="AK37" s="182"/>
      <c r="AL37" s="182"/>
      <c r="AM37" s="182"/>
      <c r="AN37" s="182"/>
      <c r="AO37" s="182"/>
      <c r="AP37" s="182"/>
      <c r="AQ37" s="253"/>
    </row>
    <row r="38" spans="1:43" s="181" customFormat="1" x14ac:dyDescent="0.3">
      <c r="A38" s="249" t="s">
        <v>173</v>
      </c>
      <c r="B38" s="182"/>
      <c r="C38" s="182"/>
      <c r="D38" s="182"/>
      <c r="E38" s="182"/>
      <c r="F38" s="182"/>
      <c r="G38" s="183"/>
      <c r="H38" s="183"/>
      <c r="I38" s="183"/>
      <c r="J38" s="182"/>
      <c r="K38" s="186"/>
      <c r="L38" s="62"/>
      <c r="M38" s="186"/>
      <c r="N38" s="185" t="str">
        <f t="shared" si="0"/>
        <v/>
      </c>
      <c r="O38" s="183"/>
      <c r="P38" s="182"/>
      <c r="Q38" s="183"/>
      <c r="R38" s="186"/>
      <c r="S38" s="62"/>
      <c r="T38" s="186"/>
      <c r="U38" s="187" t="str">
        <f t="shared" si="1"/>
        <v/>
      </c>
      <c r="V38" s="188"/>
      <c r="W38" s="182"/>
      <c r="X38" s="182"/>
      <c r="Y38" s="182"/>
      <c r="Z38" s="182"/>
      <c r="AA38" s="182"/>
      <c r="AB38" s="182"/>
      <c r="AC38" s="182"/>
      <c r="AD38" s="182"/>
      <c r="AE38" s="182"/>
      <c r="AF38" s="182"/>
      <c r="AG38" s="182"/>
      <c r="AH38" s="182"/>
      <c r="AI38" s="182"/>
      <c r="AJ38" s="182"/>
      <c r="AK38" s="182"/>
      <c r="AL38" s="182"/>
      <c r="AM38" s="182"/>
      <c r="AN38" s="182"/>
      <c r="AO38" s="182"/>
      <c r="AP38" s="182"/>
      <c r="AQ38" s="253"/>
    </row>
    <row r="39" spans="1:43" s="181" customFormat="1" x14ac:dyDescent="0.3">
      <c r="A39" s="250" t="s">
        <v>174</v>
      </c>
      <c r="B39" s="182"/>
      <c r="C39" s="182"/>
      <c r="D39" s="182"/>
      <c r="E39" s="182"/>
      <c r="F39" s="182"/>
      <c r="G39" s="183"/>
      <c r="H39" s="183"/>
      <c r="I39" s="183"/>
      <c r="J39" s="182"/>
      <c r="K39" s="186"/>
      <c r="L39" s="62"/>
      <c r="M39" s="186"/>
      <c r="N39" s="185" t="str">
        <f t="shared" si="0"/>
        <v/>
      </c>
      <c r="O39" s="183"/>
      <c r="P39" s="182"/>
      <c r="Q39" s="183"/>
      <c r="R39" s="186"/>
      <c r="S39" s="62"/>
      <c r="T39" s="186"/>
      <c r="U39" s="187" t="str">
        <f t="shared" si="1"/>
        <v/>
      </c>
      <c r="V39" s="188"/>
      <c r="W39" s="182"/>
      <c r="X39" s="182"/>
      <c r="Y39" s="182"/>
      <c r="Z39" s="182"/>
      <c r="AA39" s="182"/>
      <c r="AB39" s="182"/>
      <c r="AC39" s="182"/>
      <c r="AD39" s="182"/>
      <c r="AE39" s="182"/>
      <c r="AF39" s="182"/>
      <c r="AG39" s="182"/>
      <c r="AH39" s="182"/>
      <c r="AI39" s="182"/>
      <c r="AJ39" s="182"/>
      <c r="AK39" s="182"/>
      <c r="AL39" s="182"/>
      <c r="AM39" s="182"/>
      <c r="AN39" s="182"/>
      <c r="AO39" s="182"/>
      <c r="AP39" s="182"/>
      <c r="AQ39" s="253"/>
    </row>
    <row r="40" spans="1:43" s="181" customFormat="1" x14ac:dyDescent="0.3">
      <c r="A40" s="249" t="s">
        <v>175</v>
      </c>
      <c r="B40" s="182"/>
      <c r="C40" s="182"/>
      <c r="D40" s="182"/>
      <c r="E40" s="182"/>
      <c r="F40" s="182"/>
      <c r="G40" s="183"/>
      <c r="H40" s="183"/>
      <c r="I40" s="183"/>
      <c r="J40" s="182"/>
      <c r="K40" s="186"/>
      <c r="L40" s="62"/>
      <c r="M40" s="186"/>
      <c r="N40" s="185" t="str">
        <f t="shared" si="0"/>
        <v/>
      </c>
      <c r="O40" s="183"/>
      <c r="P40" s="182"/>
      <c r="Q40" s="183"/>
      <c r="R40" s="186"/>
      <c r="S40" s="62"/>
      <c r="T40" s="186"/>
      <c r="U40" s="187" t="str">
        <f t="shared" si="1"/>
        <v/>
      </c>
      <c r="V40" s="188"/>
      <c r="W40" s="182"/>
      <c r="X40" s="182"/>
      <c r="Y40" s="182"/>
      <c r="Z40" s="182"/>
      <c r="AA40" s="182"/>
      <c r="AB40" s="182"/>
      <c r="AC40" s="182"/>
      <c r="AD40" s="182"/>
      <c r="AE40" s="182"/>
      <c r="AF40" s="182"/>
      <c r="AG40" s="182"/>
      <c r="AH40" s="182"/>
      <c r="AI40" s="182"/>
      <c r="AJ40" s="182"/>
      <c r="AK40" s="182"/>
      <c r="AL40" s="182"/>
      <c r="AM40" s="182"/>
      <c r="AN40" s="182"/>
      <c r="AO40" s="182"/>
      <c r="AP40" s="182"/>
      <c r="AQ40" s="253"/>
    </row>
    <row r="41" spans="1:43" s="181" customFormat="1" x14ac:dyDescent="0.3">
      <c r="A41" s="250" t="s">
        <v>176</v>
      </c>
      <c r="B41" s="182"/>
      <c r="C41" s="182"/>
      <c r="D41" s="182"/>
      <c r="E41" s="182"/>
      <c r="F41" s="182"/>
      <c r="G41" s="183"/>
      <c r="H41" s="183"/>
      <c r="I41" s="183"/>
      <c r="J41" s="182"/>
      <c r="K41" s="186"/>
      <c r="L41" s="62"/>
      <c r="M41" s="186"/>
      <c r="N41" s="185" t="str">
        <f t="shared" si="0"/>
        <v/>
      </c>
      <c r="O41" s="183"/>
      <c r="P41" s="182"/>
      <c r="Q41" s="183"/>
      <c r="R41" s="186"/>
      <c r="S41" s="62"/>
      <c r="T41" s="186"/>
      <c r="U41" s="187" t="str">
        <f t="shared" si="1"/>
        <v/>
      </c>
      <c r="V41" s="188"/>
      <c r="W41" s="182"/>
      <c r="X41" s="182"/>
      <c r="Y41" s="182"/>
      <c r="Z41" s="182"/>
      <c r="AA41" s="182"/>
      <c r="AB41" s="182"/>
      <c r="AC41" s="182"/>
      <c r="AD41" s="182"/>
      <c r="AE41" s="182"/>
      <c r="AF41" s="182"/>
      <c r="AG41" s="182"/>
      <c r="AH41" s="182"/>
      <c r="AI41" s="182"/>
      <c r="AJ41" s="182"/>
      <c r="AK41" s="182"/>
      <c r="AL41" s="182"/>
      <c r="AM41" s="182"/>
      <c r="AN41" s="182"/>
      <c r="AO41" s="182"/>
      <c r="AP41" s="182"/>
      <c r="AQ41" s="253"/>
    </row>
    <row r="42" spans="1:43" s="181" customFormat="1" x14ac:dyDescent="0.3">
      <c r="A42" s="249" t="s">
        <v>177</v>
      </c>
      <c r="B42" s="182"/>
      <c r="C42" s="182"/>
      <c r="D42" s="182"/>
      <c r="E42" s="182"/>
      <c r="F42" s="182"/>
      <c r="G42" s="183"/>
      <c r="H42" s="183"/>
      <c r="I42" s="183"/>
      <c r="J42" s="182"/>
      <c r="K42" s="186"/>
      <c r="L42" s="190"/>
      <c r="M42" s="186"/>
      <c r="N42" s="185" t="str">
        <f t="shared" si="0"/>
        <v/>
      </c>
      <c r="O42" s="183"/>
      <c r="P42" s="182"/>
      <c r="Q42" s="183"/>
      <c r="R42" s="186"/>
      <c r="S42" s="190"/>
      <c r="T42" s="186"/>
      <c r="U42" s="187" t="str">
        <f t="shared" si="1"/>
        <v/>
      </c>
      <c r="V42" s="188"/>
      <c r="W42" s="182"/>
      <c r="X42" s="182"/>
      <c r="Y42" s="182"/>
      <c r="Z42" s="182"/>
      <c r="AA42" s="182"/>
      <c r="AB42" s="182"/>
      <c r="AC42" s="182"/>
      <c r="AD42" s="182"/>
      <c r="AE42" s="182"/>
      <c r="AF42" s="182"/>
      <c r="AG42" s="182"/>
      <c r="AH42" s="182"/>
      <c r="AI42" s="182"/>
      <c r="AJ42" s="182"/>
      <c r="AK42" s="182"/>
      <c r="AL42" s="182"/>
      <c r="AM42" s="182"/>
      <c r="AN42" s="182"/>
      <c r="AO42" s="182"/>
      <c r="AP42" s="182"/>
      <c r="AQ42" s="253"/>
    </row>
    <row r="43" spans="1:43" s="181" customFormat="1" x14ac:dyDescent="0.3">
      <c r="A43" s="250" t="s">
        <v>178</v>
      </c>
      <c r="B43" s="182"/>
      <c r="C43" s="182"/>
      <c r="D43" s="182"/>
      <c r="E43" s="182"/>
      <c r="F43" s="182"/>
      <c r="G43" s="183"/>
      <c r="H43" s="183"/>
      <c r="I43" s="183"/>
      <c r="J43" s="182"/>
      <c r="K43" s="186"/>
      <c r="L43" s="189"/>
      <c r="M43" s="186"/>
      <c r="N43" s="185" t="str">
        <f t="shared" si="0"/>
        <v/>
      </c>
      <c r="O43" s="183"/>
      <c r="P43" s="182"/>
      <c r="Q43" s="183"/>
      <c r="R43" s="186"/>
      <c r="S43" s="189"/>
      <c r="T43" s="186"/>
      <c r="U43" s="187" t="str">
        <f t="shared" si="1"/>
        <v/>
      </c>
      <c r="V43" s="188"/>
      <c r="W43" s="182"/>
      <c r="X43" s="182"/>
      <c r="Y43" s="182"/>
      <c r="Z43" s="182"/>
      <c r="AA43" s="182"/>
      <c r="AB43" s="182"/>
      <c r="AC43" s="182"/>
      <c r="AD43" s="182"/>
      <c r="AE43" s="182"/>
      <c r="AF43" s="182"/>
      <c r="AG43" s="182"/>
      <c r="AH43" s="182"/>
      <c r="AI43" s="182"/>
      <c r="AJ43" s="182"/>
      <c r="AK43" s="182"/>
      <c r="AL43" s="182"/>
      <c r="AM43" s="182"/>
      <c r="AN43" s="182"/>
      <c r="AO43" s="182"/>
      <c r="AP43" s="182"/>
      <c r="AQ43" s="253"/>
    </row>
    <row r="44" spans="1:43" s="181" customFormat="1" x14ac:dyDescent="0.3">
      <c r="A44" s="249" t="s">
        <v>179</v>
      </c>
      <c r="B44" s="182"/>
      <c r="C44" s="182"/>
      <c r="D44" s="182"/>
      <c r="E44" s="182"/>
      <c r="F44" s="182"/>
      <c r="G44" s="183"/>
      <c r="H44" s="183"/>
      <c r="I44" s="183"/>
      <c r="J44" s="182"/>
      <c r="K44" s="186"/>
      <c r="L44" s="190"/>
      <c r="M44" s="186"/>
      <c r="N44" s="185" t="str">
        <f t="shared" si="0"/>
        <v/>
      </c>
      <c r="O44" s="183"/>
      <c r="P44" s="182"/>
      <c r="Q44" s="183"/>
      <c r="R44" s="186"/>
      <c r="S44" s="190"/>
      <c r="T44" s="186"/>
      <c r="U44" s="187" t="str">
        <f t="shared" si="1"/>
        <v/>
      </c>
      <c r="V44" s="188"/>
      <c r="W44" s="182"/>
      <c r="X44" s="182"/>
      <c r="Y44" s="182"/>
      <c r="Z44" s="182"/>
      <c r="AA44" s="182"/>
      <c r="AB44" s="182"/>
      <c r="AC44" s="182"/>
      <c r="AD44" s="182"/>
      <c r="AE44" s="182"/>
      <c r="AF44" s="182"/>
      <c r="AG44" s="182"/>
      <c r="AH44" s="182"/>
      <c r="AI44" s="182"/>
      <c r="AJ44" s="182"/>
      <c r="AK44" s="182"/>
      <c r="AL44" s="182"/>
      <c r="AM44" s="182"/>
      <c r="AN44" s="182"/>
      <c r="AO44" s="182"/>
      <c r="AP44" s="182"/>
      <c r="AQ44" s="253"/>
    </row>
    <row r="45" spans="1:43" s="181" customFormat="1" x14ac:dyDescent="0.3">
      <c r="A45" s="250" t="s">
        <v>180</v>
      </c>
      <c r="B45" s="182"/>
      <c r="C45" s="182"/>
      <c r="D45" s="182"/>
      <c r="E45" s="182"/>
      <c r="F45" s="182"/>
      <c r="G45" s="183"/>
      <c r="H45" s="183"/>
      <c r="I45" s="183"/>
      <c r="J45" s="182"/>
      <c r="K45" s="186"/>
      <c r="L45" s="190"/>
      <c r="M45" s="186"/>
      <c r="N45" s="185" t="str">
        <f t="shared" si="0"/>
        <v/>
      </c>
      <c r="O45" s="183"/>
      <c r="P45" s="182"/>
      <c r="Q45" s="183"/>
      <c r="R45" s="186"/>
      <c r="S45" s="190"/>
      <c r="T45" s="186"/>
      <c r="U45" s="187" t="str">
        <f t="shared" si="1"/>
        <v/>
      </c>
      <c r="V45" s="188"/>
      <c r="W45" s="182"/>
      <c r="X45" s="182"/>
      <c r="Y45" s="182"/>
      <c r="Z45" s="182"/>
      <c r="AA45" s="182"/>
      <c r="AB45" s="182"/>
      <c r="AC45" s="182"/>
      <c r="AD45" s="182"/>
      <c r="AE45" s="182"/>
      <c r="AF45" s="182"/>
      <c r="AG45" s="182"/>
      <c r="AH45" s="182"/>
      <c r="AI45" s="182"/>
      <c r="AJ45" s="182"/>
      <c r="AK45" s="182"/>
      <c r="AL45" s="182"/>
      <c r="AM45" s="182"/>
      <c r="AN45" s="182"/>
      <c r="AO45" s="182"/>
      <c r="AP45" s="182"/>
      <c r="AQ45" s="253"/>
    </row>
    <row r="46" spans="1:43" s="181" customFormat="1" x14ac:dyDescent="0.3">
      <c r="A46" s="249" t="s">
        <v>181</v>
      </c>
      <c r="B46" s="182"/>
      <c r="C46" s="182"/>
      <c r="D46" s="182"/>
      <c r="E46" s="182"/>
      <c r="F46" s="182"/>
      <c r="G46" s="183"/>
      <c r="H46" s="183"/>
      <c r="I46" s="183"/>
      <c r="J46" s="182"/>
      <c r="K46" s="186"/>
      <c r="L46" s="190"/>
      <c r="M46" s="186"/>
      <c r="N46" s="185" t="str">
        <f t="shared" si="0"/>
        <v/>
      </c>
      <c r="O46" s="183"/>
      <c r="P46" s="182"/>
      <c r="Q46" s="183"/>
      <c r="R46" s="186"/>
      <c r="S46" s="190"/>
      <c r="T46" s="186"/>
      <c r="U46" s="187" t="str">
        <f t="shared" si="1"/>
        <v/>
      </c>
      <c r="V46" s="188"/>
      <c r="W46" s="182"/>
      <c r="X46" s="182"/>
      <c r="Y46" s="182"/>
      <c r="Z46" s="182"/>
      <c r="AA46" s="182"/>
      <c r="AB46" s="182"/>
      <c r="AC46" s="182"/>
      <c r="AD46" s="182"/>
      <c r="AE46" s="182"/>
      <c r="AF46" s="182"/>
      <c r="AG46" s="182"/>
      <c r="AH46" s="182"/>
      <c r="AI46" s="182"/>
      <c r="AJ46" s="182"/>
      <c r="AK46" s="182"/>
      <c r="AL46" s="182"/>
      <c r="AM46" s="182"/>
      <c r="AN46" s="182"/>
      <c r="AO46" s="182"/>
      <c r="AP46" s="182"/>
      <c r="AQ46" s="253"/>
    </row>
    <row r="47" spans="1:43" s="181" customFormat="1" x14ac:dyDescent="0.3">
      <c r="A47" s="250" t="s">
        <v>182</v>
      </c>
      <c r="B47" s="182"/>
      <c r="C47" s="182"/>
      <c r="D47" s="182"/>
      <c r="E47" s="182"/>
      <c r="F47" s="182"/>
      <c r="G47" s="183"/>
      <c r="H47" s="183"/>
      <c r="I47" s="183"/>
      <c r="J47" s="182"/>
      <c r="K47" s="186"/>
      <c r="L47" s="190"/>
      <c r="M47" s="186"/>
      <c r="N47" s="185" t="str">
        <f t="shared" si="0"/>
        <v/>
      </c>
      <c r="O47" s="183"/>
      <c r="P47" s="182"/>
      <c r="Q47" s="183"/>
      <c r="R47" s="186"/>
      <c r="S47" s="190"/>
      <c r="T47" s="186"/>
      <c r="U47" s="187" t="str">
        <f t="shared" si="1"/>
        <v/>
      </c>
      <c r="V47" s="188"/>
      <c r="W47" s="182"/>
      <c r="X47" s="182"/>
      <c r="Y47" s="182"/>
      <c r="Z47" s="182"/>
      <c r="AA47" s="182"/>
      <c r="AB47" s="182"/>
      <c r="AC47" s="182"/>
      <c r="AD47" s="182"/>
      <c r="AE47" s="182"/>
      <c r="AF47" s="182"/>
      <c r="AG47" s="182"/>
      <c r="AH47" s="182"/>
      <c r="AI47" s="182"/>
      <c r="AJ47" s="182"/>
      <c r="AK47" s="182"/>
      <c r="AL47" s="182"/>
      <c r="AM47" s="182"/>
      <c r="AN47" s="182"/>
      <c r="AO47" s="182"/>
      <c r="AP47" s="182"/>
      <c r="AQ47" s="253"/>
    </row>
    <row r="48" spans="1:43" s="181" customFormat="1" x14ac:dyDescent="0.3">
      <c r="A48" s="249" t="s">
        <v>183</v>
      </c>
      <c r="B48" s="182"/>
      <c r="C48" s="182"/>
      <c r="D48" s="182"/>
      <c r="E48" s="182"/>
      <c r="F48" s="182"/>
      <c r="G48" s="183"/>
      <c r="H48" s="183"/>
      <c r="I48" s="183"/>
      <c r="J48" s="182"/>
      <c r="K48" s="186"/>
      <c r="L48" s="190"/>
      <c r="M48" s="186"/>
      <c r="N48" s="185" t="str">
        <f t="shared" si="0"/>
        <v/>
      </c>
      <c r="O48" s="183"/>
      <c r="P48" s="182"/>
      <c r="Q48" s="183"/>
      <c r="R48" s="186"/>
      <c r="S48" s="190"/>
      <c r="T48" s="186"/>
      <c r="U48" s="187" t="str">
        <f t="shared" si="1"/>
        <v/>
      </c>
      <c r="V48" s="188"/>
      <c r="W48" s="182"/>
      <c r="X48" s="182"/>
      <c r="Y48" s="182"/>
      <c r="Z48" s="182"/>
      <c r="AA48" s="182"/>
      <c r="AB48" s="182"/>
      <c r="AC48" s="182"/>
      <c r="AD48" s="182"/>
      <c r="AE48" s="182"/>
      <c r="AF48" s="182"/>
      <c r="AG48" s="182"/>
      <c r="AH48" s="182"/>
      <c r="AI48" s="182"/>
      <c r="AJ48" s="182"/>
      <c r="AK48" s="182"/>
      <c r="AL48" s="182"/>
      <c r="AM48" s="182"/>
      <c r="AN48" s="182"/>
      <c r="AO48" s="182"/>
      <c r="AP48" s="182"/>
      <c r="AQ48" s="253"/>
    </row>
    <row r="49" spans="1:43" s="181" customFormat="1" x14ac:dyDescent="0.3">
      <c r="A49" s="250" t="s">
        <v>184</v>
      </c>
      <c r="B49" s="182"/>
      <c r="C49" s="182"/>
      <c r="D49" s="182"/>
      <c r="E49" s="182"/>
      <c r="F49" s="182"/>
      <c r="G49" s="183"/>
      <c r="H49" s="183"/>
      <c r="I49" s="183"/>
      <c r="J49" s="182"/>
      <c r="K49" s="186"/>
      <c r="L49" s="190"/>
      <c r="M49" s="186"/>
      <c r="N49" s="185" t="str">
        <f t="shared" si="0"/>
        <v/>
      </c>
      <c r="O49" s="183"/>
      <c r="P49" s="182"/>
      <c r="Q49" s="183"/>
      <c r="R49" s="186"/>
      <c r="S49" s="190"/>
      <c r="T49" s="186"/>
      <c r="U49" s="187" t="str">
        <f t="shared" si="1"/>
        <v/>
      </c>
      <c r="V49" s="188"/>
      <c r="W49" s="182"/>
      <c r="X49" s="182"/>
      <c r="Y49" s="182"/>
      <c r="Z49" s="182"/>
      <c r="AA49" s="182"/>
      <c r="AB49" s="182"/>
      <c r="AC49" s="182"/>
      <c r="AD49" s="182"/>
      <c r="AE49" s="182"/>
      <c r="AF49" s="182"/>
      <c r="AG49" s="182"/>
      <c r="AH49" s="182"/>
      <c r="AI49" s="182"/>
      <c r="AJ49" s="182"/>
      <c r="AK49" s="182"/>
      <c r="AL49" s="182"/>
      <c r="AM49" s="182"/>
      <c r="AN49" s="182"/>
      <c r="AO49" s="182"/>
      <c r="AP49" s="182"/>
      <c r="AQ49" s="253"/>
    </row>
    <row r="50" spans="1:43" s="181" customFormat="1" x14ac:dyDescent="0.3">
      <c r="A50" s="249" t="s">
        <v>185</v>
      </c>
      <c r="B50" s="182"/>
      <c r="C50" s="182"/>
      <c r="D50" s="182"/>
      <c r="E50" s="182"/>
      <c r="F50" s="182"/>
      <c r="G50" s="183"/>
      <c r="H50" s="183"/>
      <c r="I50" s="183"/>
      <c r="J50" s="182"/>
      <c r="K50" s="186"/>
      <c r="L50" s="190"/>
      <c r="M50" s="186"/>
      <c r="N50" s="185" t="str">
        <f t="shared" si="0"/>
        <v/>
      </c>
      <c r="O50" s="183"/>
      <c r="P50" s="182"/>
      <c r="Q50" s="183"/>
      <c r="R50" s="186"/>
      <c r="S50" s="190"/>
      <c r="T50" s="186"/>
      <c r="U50" s="187" t="str">
        <f t="shared" si="1"/>
        <v/>
      </c>
      <c r="V50" s="188"/>
      <c r="W50" s="182"/>
      <c r="X50" s="182"/>
      <c r="Y50" s="182"/>
      <c r="Z50" s="182"/>
      <c r="AA50" s="182"/>
      <c r="AB50" s="182"/>
      <c r="AC50" s="182"/>
      <c r="AD50" s="182"/>
      <c r="AE50" s="182"/>
      <c r="AF50" s="182"/>
      <c r="AG50" s="182"/>
      <c r="AH50" s="182"/>
      <c r="AI50" s="182"/>
      <c r="AJ50" s="182"/>
      <c r="AK50" s="182"/>
      <c r="AL50" s="182"/>
      <c r="AM50" s="182"/>
      <c r="AN50" s="182"/>
      <c r="AO50" s="182"/>
      <c r="AP50" s="182"/>
      <c r="AQ50" s="253"/>
    </row>
    <row r="51" spans="1:43" s="181" customFormat="1" x14ac:dyDescent="0.3">
      <c r="A51" s="250" t="s">
        <v>186</v>
      </c>
      <c r="B51" s="182"/>
      <c r="C51" s="182"/>
      <c r="D51" s="182"/>
      <c r="E51" s="182"/>
      <c r="F51" s="182"/>
      <c r="G51" s="183"/>
      <c r="H51" s="183"/>
      <c r="I51" s="183"/>
      <c r="J51" s="182"/>
      <c r="K51" s="186"/>
      <c r="L51" s="190"/>
      <c r="M51" s="186"/>
      <c r="N51" s="185" t="str">
        <f t="shared" si="0"/>
        <v/>
      </c>
      <c r="O51" s="183"/>
      <c r="P51" s="182"/>
      <c r="Q51" s="183"/>
      <c r="R51" s="186"/>
      <c r="S51" s="190"/>
      <c r="T51" s="186"/>
      <c r="U51" s="187" t="str">
        <f t="shared" si="1"/>
        <v/>
      </c>
      <c r="V51" s="188"/>
      <c r="W51" s="182"/>
      <c r="X51" s="182"/>
      <c r="Y51" s="182"/>
      <c r="Z51" s="182"/>
      <c r="AA51" s="182"/>
      <c r="AB51" s="182"/>
      <c r="AC51" s="182"/>
      <c r="AD51" s="182"/>
      <c r="AE51" s="182"/>
      <c r="AF51" s="182"/>
      <c r="AG51" s="182"/>
      <c r="AH51" s="182"/>
      <c r="AI51" s="182"/>
      <c r="AJ51" s="182"/>
      <c r="AK51" s="182"/>
      <c r="AL51" s="182"/>
      <c r="AM51" s="182"/>
      <c r="AN51" s="182"/>
      <c r="AO51" s="182"/>
      <c r="AP51" s="182"/>
      <c r="AQ51" s="253"/>
    </row>
    <row r="52" spans="1:43" s="181" customFormat="1" x14ac:dyDescent="0.3">
      <c r="A52" s="249" t="s">
        <v>187</v>
      </c>
      <c r="B52" s="182"/>
      <c r="C52" s="182"/>
      <c r="D52" s="182"/>
      <c r="E52" s="182"/>
      <c r="F52" s="182"/>
      <c r="G52" s="183"/>
      <c r="H52" s="183"/>
      <c r="I52" s="183"/>
      <c r="J52" s="182"/>
      <c r="K52" s="186"/>
      <c r="L52" s="189"/>
      <c r="M52" s="186"/>
      <c r="N52" s="185" t="str">
        <f t="shared" si="0"/>
        <v/>
      </c>
      <c r="O52" s="183"/>
      <c r="P52" s="182"/>
      <c r="Q52" s="183"/>
      <c r="R52" s="186"/>
      <c r="S52" s="189"/>
      <c r="T52" s="186"/>
      <c r="U52" s="187" t="str">
        <f t="shared" si="1"/>
        <v/>
      </c>
      <c r="V52" s="188"/>
      <c r="W52" s="182"/>
      <c r="X52" s="182"/>
      <c r="Y52" s="182"/>
      <c r="Z52" s="182"/>
      <c r="AA52" s="182"/>
      <c r="AB52" s="182"/>
      <c r="AC52" s="182"/>
      <c r="AD52" s="182"/>
      <c r="AE52" s="182"/>
      <c r="AF52" s="182"/>
      <c r="AG52" s="182"/>
      <c r="AH52" s="182"/>
      <c r="AI52" s="182"/>
      <c r="AJ52" s="182"/>
      <c r="AK52" s="182"/>
      <c r="AL52" s="182"/>
      <c r="AM52" s="182"/>
      <c r="AN52" s="182"/>
      <c r="AO52" s="182"/>
      <c r="AP52" s="182"/>
      <c r="AQ52" s="253"/>
    </row>
    <row r="53" spans="1:43" s="181" customFormat="1" x14ac:dyDescent="0.3">
      <c r="A53" s="250" t="s">
        <v>188</v>
      </c>
      <c r="B53" s="182"/>
      <c r="C53" s="182"/>
      <c r="D53" s="182"/>
      <c r="E53" s="182"/>
      <c r="F53" s="182"/>
      <c r="G53" s="183"/>
      <c r="H53" s="183"/>
      <c r="I53" s="183"/>
      <c r="J53" s="182"/>
      <c r="K53" s="186"/>
      <c r="L53" s="190"/>
      <c r="M53" s="186"/>
      <c r="N53" s="185" t="str">
        <f t="shared" si="0"/>
        <v/>
      </c>
      <c r="O53" s="183"/>
      <c r="P53" s="182"/>
      <c r="Q53" s="183"/>
      <c r="R53" s="186"/>
      <c r="S53" s="190"/>
      <c r="T53" s="186"/>
      <c r="U53" s="187" t="str">
        <f t="shared" si="1"/>
        <v/>
      </c>
      <c r="V53" s="188"/>
      <c r="W53" s="182"/>
      <c r="X53" s="182"/>
      <c r="Y53" s="182"/>
      <c r="Z53" s="182"/>
      <c r="AA53" s="182"/>
      <c r="AB53" s="182"/>
      <c r="AC53" s="182"/>
      <c r="AD53" s="182"/>
      <c r="AE53" s="182"/>
      <c r="AF53" s="182"/>
      <c r="AG53" s="182"/>
      <c r="AH53" s="182"/>
      <c r="AI53" s="182"/>
      <c r="AJ53" s="182"/>
      <c r="AK53" s="182"/>
      <c r="AL53" s="182"/>
      <c r="AM53" s="182"/>
      <c r="AN53" s="182"/>
      <c r="AO53" s="182"/>
      <c r="AP53" s="182"/>
      <c r="AQ53" s="253"/>
    </row>
    <row r="54" spans="1:43" s="181" customFormat="1" x14ac:dyDescent="0.3">
      <c r="A54" s="249" t="s">
        <v>189</v>
      </c>
      <c r="B54" s="182"/>
      <c r="C54" s="182"/>
      <c r="D54" s="182"/>
      <c r="E54" s="182"/>
      <c r="F54" s="182"/>
      <c r="G54" s="183"/>
      <c r="H54" s="183"/>
      <c r="I54" s="183"/>
      <c r="J54" s="182"/>
      <c r="K54" s="186"/>
      <c r="L54" s="190"/>
      <c r="M54" s="186"/>
      <c r="N54" s="185" t="str">
        <f t="shared" si="0"/>
        <v/>
      </c>
      <c r="O54" s="183"/>
      <c r="P54" s="182"/>
      <c r="Q54" s="183"/>
      <c r="R54" s="186"/>
      <c r="S54" s="190"/>
      <c r="T54" s="186"/>
      <c r="U54" s="187" t="str">
        <f t="shared" si="1"/>
        <v/>
      </c>
      <c r="V54" s="188"/>
      <c r="W54" s="182"/>
      <c r="X54" s="182"/>
      <c r="Y54" s="182"/>
      <c r="Z54" s="182"/>
      <c r="AA54" s="182"/>
      <c r="AB54" s="182"/>
      <c r="AC54" s="182"/>
      <c r="AD54" s="182"/>
      <c r="AE54" s="182"/>
      <c r="AF54" s="182"/>
      <c r="AG54" s="182"/>
      <c r="AH54" s="182"/>
      <c r="AI54" s="182"/>
      <c r="AJ54" s="182"/>
      <c r="AK54" s="182"/>
      <c r="AL54" s="182"/>
      <c r="AM54" s="182"/>
      <c r="AN54" s="182"/>
      <c r="AO54" s="182"/>
      <c r="AP54" s="182"/>
      <c r="AQ54" s="253"/>
    </row>
    <row r="55" spans="1:43" s="181" customFormat="1" x14ac:dyDescent="0.3">
      <c r="A55" s="250" t="s">
        <v>190</v>
      </c>
      <c r="B55" s="182"/>
      <c r="C55" s="182"/>
      <c r="D55" s="182"/>
      <c r="E55" s="182"/>
      <c r="F55" s="182"/>
      <c r="G55" s="183"/>
      <c r="H55" s="183"/>
      <c r="I55" s="183"/>
      <c r="J55" s="182"/>
      <c r="K55" s="186"/>
      <c r="L55" s="190"/>
      <c r="M55" s="186"/>
      <c r="N55" s="185" t="str">
        <f t="shared" si="0"/>
        <v/>
      </c>
      <c r="O55" s="183"/>
      <c r="P55" s="182"/>
      <c r="Q55" s="183"/>
      <c r="R55" s="186"/>
      <c r="S55" s="190"/>
      <c r="T55" s="186"/>
      <c r="U55" s="187" t="str">
        <f t="shared" si="1"/>
        <v/>
      </c>
      <c r="V55" s="188"/>
      <c r="W55" s="182"/>
      <c r="X55" s="182"/>
      <c r="Y55" s="182"/>
      <c r="Z55" s="182"/>
      <c r="AA55" s="182"/>
      <c r="AB55" s="182"/>
      <c r="AC55" s="182"/>
      <c r="AD55" s="182"/>
      <c r="AE55" s="182"/>
      <c r="AF55" s="182"/>
      <c r="AG55" s="182"/>
      <c r="AH55" s="182"/>
      <c r="AI55" s="182"/>
      <c r="AJ55" s="182"/>
      <c r="AK55" s="182"/>
      <c r="AL55" s="182"/>
      <c r="AM55" s="182"/>
      <c r="AN55" s="182"/>
      <c r="AO55" s="182"/>
      <c r="AP55" s="182"/>
      <c r="AQ55" s="253"/>
    </row>
    <row r="56" spans="1:43" s="181" customFormat="1" x14ac:dyDescent="0.3">
      <c r="A56" s="249" t="s">
        <v>191</v>
      </c>
      <c r="B56" s="182"/>
      <c r="C56" s="182"/>
      <c r="D56" s="182"/>
      <c r="E56" s="182"/>
      <c r="F56" s="182"/>
      <c r="G56" s="183"/>
      <c r="H56" s="183"/>
      <c r="I56" s="183"/>
      <c r="J56" s="182"/>
      <c r="K56" s="186"/>
      <c r="L56" s="190"/>
      <c r="M56" s="186"/>
      <c r="N56" s="185" t="str">
        <f t="shared" si="0"/>
        <v/>
      </c>
      <c r="O56" s="183"/>
      <c r="P56" s="182"/>
      <c r="Q56" s="183"/>
      <c r="R56" s="186"/>
      <c r="S56" s="190"/>
      <c r="T56" s="186"/>
      <c r="U56" s="187" t="str">
        <f t="shared" si="1"/>
        <v/>
      </c>
      <c r="V56" s="188"/>
      <c r="W56" s="182"/>
      <c r="X56" s="182"/>
      <c r="Y56" s="182"/>
      <c r="Z56" s="182"/>
      <c r="AA56" s="182"/>
      <c r="AB56" s="182"/>
      <c r="AC56" s="182"/>
      <c r="AD56" s="182"/>
      <c r="AE56" s="182"/>
      <c r="AF56" s="182"/>
      <c r="AG56" s="182"/>
      <c r="AH56" s="182"/>
      <c r="AI56" s="182"/>
      <c r="AJ56" s="182"/>
      <c r="AK56" s="182"/>
      <c r="AL56" s="182"/>
      <c r="AM56" s="182"/>
      <c r="AN56" s="182"/>
      <c r="AO56" s="182"/>
      <c r="AP56" s="182"/>
      <c r="AQ56" s="253"/>
    </row>
    <row r="57" spans="1:43" s="181" customFormat="1" x14ac:dyDescent="0.3">
      <c r="A57" s="250" t="s">
        <v>192</v>
      </c>
      <c r="B57" s="182"/>
      <c r="C57" s="182"/>
      <c r="D57" s="182"/>
      <c r="E57" s="182"/>
      <c r="F57" s="182"/>
      <c r="G57" s="183"/>
      <c r="H57" s="183"/>
      <c r="I57" s="183"/>
      <c r="J57" s="182"/>
      <c r="K57" s="186"/>
      <c r="L57" s="190"/>
      <c r="M57" s="186"/>
      <c r="N57" s="185" t="str">
        <f t="shared" si="0"/>
        <v/>
      </c>
      <c r="O57" s="183"/>
      <c r="P57" s="182"/>
      <c r="Q57" s="183"/>
      <c r="R57" s="186"/>
      <c r="S57" s="190"/>
      <c r="T57" s="186"/>
      <c r="U57" s="187" t="str">
        <f t="shared" si="1"/>
        <v/>
      </c>
      <c r="V57" s="188"/>
      <c r="W57" s="182"/>
      <c r="X57" s="182"/>
      <c r="Y57" s="182"/>
      <c r="Z57" s="182"/>
      <c r="AA57" s="182"/>
      <c r="AB57" s="182"/>
      <c r="AC57" s="182"/>
      <c r="AD57" s="182"/>
      <c r="AE57" s="182"/>
      <c r="AF57" s="182"/>
      <c r="AG57" s="182"/>
      <c r="AH57" s="182"/>
      <c r="AI57" s="182"/>
      <c r="AJ57" s="182"/>
      <c r="AK57" s="182"/>
      <c r="AL57" s="182"/>
      <c r="AM57" s="182"/>
      <c r="AN57" s="182"/>
      <c r="AO57" s="182"/>
      <c r="AP57" s="182"/>
      <c r="AQ57" s="253"/>
    </row>
    <row r="58" spans="1:43" s="181" customFormat="1" x14ac:dyDescent="0.3">
      <c r="A58" s="249" t="s">
        <v>193</v>
      </c>
      <c r="B58" s="182"/>
      <c r="C58" s="182"/>
      <c r="D58" s="182"/>
      <c r="E58" s="182"/>
      <c r="F58" s="182"/>
      <c r="G58" s="183"/>
      <c r="H58" s="183"/>
      <c r="I58" s="183"/>
      <c r="J58" s="182"/>
      <c r="K58" s="186"/>
      <c r="L58" s="190"/>
      <c r="M58" s="186"/>
      <c r="N58" s="185" t="str">
        <f t="shared" si="0"/>
        <v/>
      </c>
      <c r="O58" s="183"/>
      <c r="P58" s="182"/>
      <c r="Q58" s="183"/>
      <c r="R58" s="186"/>
      <c r="S58" s="190"/>
      <c r="T58" s="186"/>
      <c r="U58" s="187" t="str">
        <f t="shared" si="1"/>
        <v/>
      </c>
      <c r="V58" s="188"/>
      <c r="W58" s="182"/>
      <c r="X58" s="182"/>
      <c r="Y58" s="182"/>
      <c r="Z58" s="182"/>
      <c r="AA58" s="182"/>
      <c r="AB58" s="182"/>
      <c r="AC58" s="182"/>
      <c r="AD58" s="182"/>
      <c r="AE58" s="182"/>
      <c r="AF58" s="182"/>
      <c r="AG58" s="182"/>
      <c r="AH58" s="182"/>
      <c r="AI58" s="182"/>
      <c r="AJ58" s="182"/>
      <c r="AK58" s="182"/>
      <c r="AL58" s="182"/>
      <c r="AM58" s="182"/>
      <c r="AN58" s="182"/>
      <c r="AO58" s="182"/>
      <c r="AP58" s="182"/>
      <c r="AQ58" s="253"/>
    </row>
    <row r="59" spans="1:43" s="181" customFormat="1" x14ac:dyDescent="0.3">
      <c r="A59" s="250" t="s">
        <v>194</v>
      </c>
      <c r="B59" s="182"/>
      <c r="C59" s="182"/>
      <c r="D59" s="182"/>
      <c r="E59" s="182"/>
      <c r="F59" s="182"/>
      <c r="G59" s="183"/>
      <c r="H59" s="183"/>
      <c r="I59" s="183"/>
      <c r="J59" s="182"/>
      <c r="K59" s="186"/>
      <c r="L59" s="190"/>
      <c r="M59" s="186"/>
      <c r="N59" s="185" t="str">
        <f t="shared" si="0"/>
        <v/>
      </c>
      <c r="O59" s="183"/>
      <c r="P59" s="182"/>
      <c r="Q59" s="183"/>
      <c r="R59" s="186"/>
      <c r="S59" s="190"/>
      <c r="T59" s="186"/>
      <c r="U59" s="187" t="str">
        <f t="shared" si="1"/>
        <v/>
      </c>
      <c r="V59" s="188"/>
      <c r="W59" s="182"/>
      <c r="X59" s="182"/>
      <c r="Y59" s="182"/>
      <c r="Z59" s="182"/>
      <c r="AA59" s="182"/>
      <c r="AB59" s="182"/>
      <c r="AC59" s="182"/>
      <c r="AD59" s="182"/>
      <c r="AE59" s="182"/>
      <c r="AF59" s="182"/>
      <c r="AG59" s="182"/>
      <c r="AH59" s="182"/>
      <c r="AI59" s="182"/>
      <c r="AJ59" s="182"/>
      <c r="AK59" s="182"/>
      <c r="AL59" s="182"/>
      <c r="AM59" s="182"/>
      <c r="AN59" s="182"/>
      <c r="AO59" s="182"/>
      <c r="AP59" s="182"/>
      <c r="AQ59" s="253"/>
    </row>
    <row r="60" spans="1:43" s="181" customFormat="1" x14ac:dyDescent="0.3">
      <c r="A60" s="249" t="s">
        <v>195</v>
      </c>
      <c r="B60" s="182"/>
      <c r="C60" s="182"/>
      <c r="D60" s="182"/>
      <c r="E60" s="182"/>
      <c r="F60" s="182"/>
      <c r="G60" s="183"/>
      <c r="H60" s="183"/>
      <c r="I60" s="183"/>
      <c r="J60" s="182"/>
      <c r="K60" s="186"/>
      <c r="L60" s="189"/>
      <c r="M60" s="186"/>
      <c r="N60" s="185" t="str">
        <f t="shared" si="0"/>
        <v/>
      </c>
      <c r="O60" s="183"/>
      <c r="P60" s="182"/>
      <c r="Q60" s="183"/>
      <c r="R60" s="186"/>
      <c r="S60" s="189"/>
      <c r="T60" s="186"/>
      <c r="U60" s="187" t="str">
        <f t="shared" si="1"/>
        <v/>
      </c>
      <c r="V60" s="188"/>
      <c r="W60" s="182"/>
      <c r="X60" s="182"/>
      <c r="Y60" s="182"/>
      <c r="Z60" s="182"/>
      <c r="AA60" s="182"/>
      <c r="AB60" s="182"/>
      <c r="AC60" s="182"/>
      <c r="AD60" s="182"/>
      <c r="AE60" s="182"/>
      <c r="AF60" s="182"/>
      <c r="AG60" s="182"/>
      <c r="AH60" s="182"/>
      <c r="AI60" s="182"/>
      <c r="AJ60" s="182"/>
      <c r="AK60" s="182"/>
      <c r="AL60" s="182"/>
      <c r="AM60" s="182"/>
      <c r="AN60" s="182"/>
      <c r="AO60" s="182"/>
      <c r="AP60" s="182"/>
      <c r="AQ60" s="253"/>
    </row>
    <row r="61" spans="1:43" s="181" customFormat="1" x14ac:dyDescent="0.3">
      <c r="A61" s="250" t="s">
        <v>196</v>
      </c>
      <c r="B61" s="182"/>
      <c r="C61" s="182"/>
      <c r="D61" s="182"/>
      <c r="E61" s="182"/>
      <c r="F61" s="182"/>
      <c r="G61" s="183"/>
      <c r="H61" s="183"/>
      <c r="I61" s="183"/>
      <c r="J61" s="182"/>
      <c r="K61" s="186"/>
      <c r="L61" s="190"/>
      <c r="M61" s="186"/>
      <c r="N61" s="185" t="str">
        <f t="shared" si="0"/>
        <v/>
      </c>
      <c r="O61" s="183"/>
      <c r="P61" s="182"/>
      <c r="Q61" s="183"/>
      <c r="R61" s="186"/>
      <c r="S61" s="190"/>
      <c r="T61" s="186"/>
      <c r="U61" s="187" t="str">
        <f t="shared" si="1"/>
        <v/>
      </c>
      <c r="V61" s="188"/>
      <c r="W61" s="182"/>
      <c r="X61" s="182"/>
      <c r="Y61" s="182"/>
      <c r="Z61" s="182"/>
      <c r="AA61" s="182"/>
      <c r="AB61" s="182"/>
      <c r="AC61" s="182"/>
      <c r="AD61" s="182"/>
      <c r="AE61" s="182"/>
      <c r="AF61" s="182"/>
      <c r="AG61" s="182"/>
      <c r="AH61" s="182"/>
      <c r="AI61" s="182"/>
      <c r="AJ61" s="182"/>
      <c r="AK61" s="182"/>
      <c r="AL61" s="182"/>
      <c r="AM61" s="182"/>
      <c r="AN61" s="182"/>
      <c r="AO61" s="182"/>
      <c r="AP61" s="182"/>
      <c r="AQ61" s="253"/>
    </row>
    <row r="62" spans="1:43" s="181" customFormat="1" x14ac:dyDescent="0.3">
      <c r="A62" s="249" t="s">
        <v>197</v>
      </c>
      <c r="B62" s="182"/>
      <c r="C62" s="182"/>
      <c r="D62" s="182"/>
      <c r="E62" s="182"/>
      <c r="F62" s="182"/>
      <c r="G62" s="183"/>
      <c r="H62" s="183"/>
      <c r="I62" s="183"/>
      <c r="J62" s="182"/>
      <c r="K62" s="186"/>
      <c r="L62" s="190"/>
      <c r="M62" s="186"/>
      <c r="N62" s="185" t="str">
        <f t="shared" si="0"/>
        <v/>
      </c>
      <c r="O62" s="183"/>
      <c r="P62" s="182"/>
      <c r="Q62" s="183"/>
      <c r="R62" s="186"/>
      <c r="S62" s="190"/>
      <c r="T62" s="186"/>
      <c r="U62" s="187" t="str">
        <f t="shared" si="1"/>
        <v/>
      </c>
      <c r="V62" s="188"/>
      <c r="W62" s="182"/>
      <c r="X62" s="182"/>
      <c r="Y62" s="182"/>
      <c r="Z62" s="182"/>
      <c r="AA62" s="182"/>
      <c r="AB62" s="182"/>
      <c r="AC62" s="182"/>
      <c r="AD62" s="182"/>
      <c r="AE62" s="182"/>
      <c r="AF62" s="182"/>
      <c r="AG62" s="182"/>
      <c r="AH62" s="182"/>
      <c r="AI62" s="182"/>
      <c r="AJ62" s="182"/>
      <c r="AK62" s="182"/>
      <c r="AL62" s="182"/>
      <c r="AM62" s="182"/>
      <c r="AN62" s="182"/>
      <c r="AO62" s="182"/>
      <c r="AP62" s="182"/>
      <c r="AQ62" s="253"/>
    </row>
    <row r="63" spans="1:43" s="181" customFormat="1" x14ac:dyDescent="0.3">
      <c r="A63" s="250" t="s">
        <v>198</v>
      </c>
      <c r="B63" s="182"/>
      <c r="C63" s="182"/>
      <c r="D63" s="182"/>
      <c r="E63" s="182"/>
      <c r="F63" s="182"/>
      <c r="G63" s="183"/>
      <c r="H63" s="183"/>
      <c r="I63" s="183"/>
      <c r="J63" s="182"/>
      <c r="K63" s="186"/>
      <c r="L63" s="190"/>
      <c r="M63" s="186"/>
      <c r="N63" s="185" t="str">
        <f t="shared" si="0"/>
        <v/>
      </c>
      <c r="O63" s="183"/>
      <c r="P63" s="182"/>
      <c r="Q63" s="183"/>
      <c r="R63" s="186"/>
      <c r="S63" s="190"/>
      <c r="T63" s="186"/>
      <c r="U63" s="187" t="str">
        <f t="shared" si="1"/>
        <v/>
      </c>
      <c r="V63" s="188"/>
      <c r="W63" s="182"/>
      <c r="X63" s="182"/>
      <c r="Y63" s="182"/>
      <c r="Z63" s="182"/>
      <c r="AA63" s="182"/>
      <c r="AB63" s="182"/>
      <c r="AC63" s="182"/>
      <c r="AD63" s="182"/>
      <c r="AE63" s="182"/>
      <c r="AF63" s="182"/>
      <c r="AG63" s="182"/>
      <c r="AH63" s="182"/>
      <c r="AI63" s="182"/>
      <c r="AJ63" s="182"/>
      <c r="AK63" s="182"/>
      <c r="AL63" s="182"/>
      <c r="AM63" s="182"/>
      <c r="AN63" s="182"/>
      <c r="AO63" s="182"/>
      <c r="AP63" s="182"/>
      <c r="AQ63" s="253"/>
    </row>
    <row r="64" spans="1:43" s="181" customFormat="1" x14ac:dyDescent="0.3">
      <c r="A64" s="249" t="s">
        <v>199</v>
      </c>
      <c r="B64" s="182"/>
      <c r="C64" s="182"/>
      <c r="D64" s="182"/>
      <c r="E64" s="182"/>
      <c r="F64" s="182"/>
      <c r="G64" s="183"/>
      <c r="H64" s="183"/>
      <c r="I64" s="183"/>
      <c r="J64" s="182"/>
      <c r="K64" s="186"/>
      <c r="L64" s="189"/>
      <c r="M64" s="186"/>
      <c r="N64" s="185" t="str">
        <f t="shared" si="0"/>
        <v/>
      </c>
      <c r="O64" s="183"/>
      <c r="P64" s="182"/>
      <c r="Q64" s="183"/>
      <c r="R64" s="186"/>
      <c r="S64" s="189"/>
      <c r="T64" s="186"/>
      <c r="U64" s="187" t="str">
        <f t="shared" si="1"/>
        <v/>
      </c>
      <c r="V64" s="188"/>
      <c r="W64" s="182"/>
      <c r="X64" s="182"/>
      <c r="Y64" s="182"/>
      <c r="Z64" s="182"/>
      <c r="AA64" s="182"/>
      <c r="AB64" s="182"/>
      <c r="AC64" s="182"/>
      <c r="AD64" s="182"/>
      <c r="AE64" s="182"/>
      <c r="AF64" s="182"/>
      <c r="AG64" s="182"/>
      <c r="AH64" s="182"/>
      <c r="AI64" s="182"/>
      <c r="AJ64" s="182"/>
      <c r="AK64" s="182"/>
      <c r="AL64" s="182"/>
      <c r="AM64" s="182"/>
      <c r="AN64" s="182"/>
      <c r="AO64" s="182"/>
      <c r="AP64" s="182"/>
      <c r="AQ64" s="253"/>
    </row>
    <row r="65" spans="1:43" s="181" customFormat="1" x14ac:dyDescent="0.3">
      <c r="A65" s="250" t="s">
        <v>200</v>
      </c>
      <c r="B65" s="182"/>
      <c r="C65" s="182"/>
      <c r="D65" s="182"/>
      <c r="E65" s="182"/>
      <c r="F65" s="182"/>
      <c r="G65" s="183"/>
      <c r="H65" s="183"/>
      <c r="I65" s="183"/>
      <c r="J65" s="182"/>
      <c r="K65" s="186"/>
      <c r="L65" s="189"/>
      <c r="M65" s="186"/>
      <c r="N65" s="185" t="str">
        <f t="shared" si="0"/>
        <v/>
      </c>
      <c r="O65" s="183"/>
      <c r="P65" s="182"/>
      <c r="Q65" s="183"/>
      <c r="R65" s="186"/>
      <c r="S65" s="189"/>
      <c r="T65" s="186"/>
      <c r="U65" s="187" t="str">
        <f t="shared" si="1"/>
        <v/>
      </c>
      <c r="V65" s="188"/>
      <c r="W65" s="182"/>
      <c r="X65" s="182"/>
      <c r="Y65" s="182"/>
      <c r="Z65" s="182"/>
      <c r="AA65" s="182"/>
      <c r="AB65" s="182"/>
      <c r="AC65" s="182"/>
      <c r="AD65" s="182"/>
      <c r="AE65" s="182"/>
      <c r="AF65" s="182"/>
      <c r="AG65" s="182"/>
      <c r="AH65" s="182"/>
      <c r="AI65" s="182"/>
      <c r="AJ65" s="182"/>
      <c r="AK65" s="182"/>
      <c r="AL65" s="182"/>
      <c r="AM65" s="182"/>
      <c r="AN65" s="182"/>
      <c r="AO65" s="182"/>
      <c r="AP65" s="182"/>
      <c r="AQ65" s="253"/>
    </row>
    <row r="66" spans="1:43" s="181" customFormat="1" x14ac:dyDescent="0.3">
      <c r="A66" s="249" t="s">
        <v>201</v>
      </c>
      <c r="B66" s="182"/>
      <c r="C66" s="182"/>
      <c r="D66" s="182"/>
      <c r="E66" s="182"/>
      <c r="F66" s="182"/>
      <c r="G66" s="183"/>
      <c r="H66" s="183"/>
      <c r="I66" s="183"/>
      <c r="J66" s="182"/>
      <c r="K66" s="186"/>
      <c r="L66" s="189"/>
      <c r="M66" s="186"/>
      <c r="N66" s="185" t="str">
        <f t="shared" si="0"/>
        <v/>
      </c>
      <c r="O66" s="183"/>
      <c r="P66" s="182"/>
      <c r="Q66" s="183"/>
      <c r="R66" s="186"/>
      <c r="S66" s="189"/>
      <c r="T66" s="186"/>
      <c r="U66" s="187" t="str">
        <f t="shared" si="1"/>
        <v/>
      </c>
      <c r="V66" s="188"/>
      <c r="W66" s="182"/>
      <c r="X66" s="182"/>
      <c r="Y66" s="182"/>
      <c r="Z66" s="182"/>
      <c r="AA66" s="182"/>
      <c r="AB66" s="182"/>
      <c r="AC66" s="182"/>
      <c r="AD66" s="182"/>
      <c r="AE66" s="182"/>
      <c r="AF66" s="182"/>
      <c r="AG66" s="182"/>
      <c r="AH66" s="182"/>
      <c r="AI66" s="182"/>
      <c r="AJ66" s="182"/>
      <c r="AK66" s="182"/>
      <c r="AL66" s="182"/>
      <c r="AM66" s="182"/>
      <c r="AN66" s="182"/>
      <c r="AO66" s="182"/>
      <c r="AP66" s="182"/>
      <c r="AQ66" s="253"/>
    </row>
    <row r="67" spans="1:43" s="181" customFormat="1" x14ac:dyDescent="0.3">
      <c r="A67" s="250" t="s">
        <v>202</v>
      </c>
      <c r="B67" s="182"/>
      <c r="C67" s="182"/>
      <c r="D67" s="182"/>
      <c r="E67" s="182"/>
      <c r="F67" s="182"/>
      <c r="G67" s="183"/>
      <c r="H67" s="183"/>
      <c r="I67" s="183"/>
      <c r="J67" s="182"/>
      <c r="K67" s="186"/>
      <c r="L67" s="189"/>
      <c r="M67" s="186"/>
      <c r="N67" s="185" t="str">
        <f t="shared" si="0"/>
        <v/>
      </c>
      <c r="O67" s="183"/>
      <c r="P67" s="182"/>
      <c r="Q67" s="183"/>
      <c r="R67" s="186"/>
      <c r="S67" s="189"/>
      <c r="T67" s="186"/>
      <c r="U67" s="187" t="str">
        <f t="shared" si="1"/>
        <v/>
      </c>
      <c r="V67" s="188"/>
      <c r="W67" s="182"/>
      <c r="X67" s="182"/>
      <c r="Y67" s="182"/>
      <c r="Z67" s="182"/>
      <c r="AA67" s="182"/>
      <c r="AB67" s="182"/>
      <c r="AC67" s="182"/>
      <c r="AD67" s="182"/>
      <c r="AE67" s="182"/>
      <c r="AF67" s="182"/>
      <c r="AG67" s="182"/>
      <c r="AH67" s="182"/>
      <c r="AI67" s="182"/>
      <c r="AJ67" s="182"/>
      <c r="AK67" s="182"/>
      <c r="AL67" s="182"/>
      <c r="AM67" s="182"/>
      <c r="AN67" s="182"/>
      <c r="AO67" s="182"/>
      <c r="AP67" s="182"/>
      <c r="AQ67" s="253"/>
    </row>
    <row r="68" spans="1:43" s="181" customFormat="1" x14ac:dyDescent="0.3">
      <c r="A68" s="249" t="s">
        <v>203</v>
      </c>
      <c r="B68" s="182"/>
      <c r="C68" s="182"/>
      <c r="D68" s="182"/>
      <c r="E68" s="182"/>
      <c r="F68" s="182"/>
      <c r="G68" s="183"/>
      <c r="H68" s="183"/>
      <c r="I68" s="183"/>
      <c r="J68" s="182"/>
      <c r="K68" s="186"/>
      <c r="L68" s="189"/>
      <c r="M68" s="186"/>
      <c r="N68" s="185" t="str">
        <f t="shared" si="0"/>
        <v/>
      </c>
      <c r="O68" s="183"/>
      <c r="P68" s="182"/>
      <c r="Q68" s="183"/>
      <c r="R68" s="186"/>
      <c r="S68" s="189"/>
      <c r="T68" s="186"/>
      <c r="U68" s="187" t="str">
        <f t="shared" si="1"/>
        <v/>
      </c>
      <c r="V68" s="188"/>
      <c r="W68" s="182"/>
      <c r="X68" s="182"/>
      <c r="Y68" s="182"/>
      <c r="Z68" s="182"/>
      <c r="AA68" s="182"/>
      <c r="AB68" s="182"/>
      <c r="AC68" s="182"/>
      <c r="AD68" s="182"/>
      <c r="AE68" s="182"/>
      <c r="AF68" s="182"/>
      <c r="AG68" s="182"/>
      <c r="AH68" s="182"/>
      <c r="AI68" s="182"/>
      <c r="AJ68" s="182"/>
      <c r="AK68" s="182"/>
      <c r="AL68" s="182"/>
      <c r="AM68" s="182"/>
      <c r="AN68" s="182"/>
      <c r="AO68" s="182"/>
      <c r="AP68" s="182"/>
      <c r="AQ68" s="253"/>
    </row>
    <row r="69" spans="1:43" s="181" customFormat="1" x14ac:dyDescent="0.3">
      <c r="A69" s="250" t="s">
        <v>204</v>
      </c>
      <c r="B69" s="182"/>
      <c r="C69" s="182"/>
      <c r="D69" s="182"/>
      <c r="E69" s="182"/>
      <c r="F69" s="182"/>
      <c r="G69" s="183"/>
      <c r="H69" s="183"/>
      <c r="I69" s="183"/>
      <c r="J69" s="182"/>
      <c r="K69" s="186"/>
      <c r="L69" s="189"/>
      <c r="M69" s="186"/>
      <c r="N69" s="185" t="str">
        <f t="shared" si="0"/>
        <v/>
      </c>
      <c r="O69" s="183"/>
      <c r="P69" s="182"/>
      <c r="Q69" s="183"/>
      <c r="R69" s="186"/>
      <c r="S69" s="189"/>
      <c r="T69" s="186"/>
      <c r="U69" s="187" t="str">
        <f t="shared" si="1"/>
        <v/>
      </c>
      <c r="V69" s="188"/>
      <c r="W69" s="182"/>
      <c r="X69" s="182"/>
      <c r="Y69" s="182"/>
      <c r="Z69" s="182"/>
      <c r="AA69" s="182"/>
      <c r="AB69" s="182"/>
      <c r="AC69" s="182"/>
      <c r="AD69" s="182"/>
      <c r="AE69" s="182"/>
      <c r="AF69" s="182"/>
      <c r="AG69" s="182"/>
      <c r="AH69" s="182"/>
      <c r="AI69" s="182"/>
      <c r="AJ69" s="182"/>
      <c r="AK69" s="182"/>
      <c r="AL69" s="182"/>
      <c r="AM69" s="182"/>
      <c r="AN69" s="182"/>
      <c r="AO69" s="182"/>
      <c r="AP69" s="182"/>
      <c r="AQ69" s="253"/>
    </row>
    <row r="70" spans="1:43" s="181" customFormat="1" x14ac:dyDescent="0.3">
      <c r="A70" s="249" t="s">
        <v>205</v>
      </c>
      <c r="B70" s="182"/>
      <c r="C70" s="182"/>
      <c r="D70" s="182"/>
      <c r="E70" s="182"/>
      <c r="F70" s="182"/>
      <c r="G70" s="183"/>
      <c r="H70" s="183"/>
      <c r="I70" s="183"/>
      <c r="J70" s="182"/>
      <c r="K70" s="186"/>
      <c r="L70" s="189"/>
      <c r="M70" s="186"/>
      <c r="N70" s="185" t="str">
        <f t="shared" si="0"/>
        <v/>
      </c>
      <c r="O70" s="183"/>
      <c r="P70" s="182"/>
      <c r="Q70" s="183"/>
      <c r="R70" s="186"/>
      <c r="S70" s="189"/>
      <c r="T70" s="186"/>
      <c r="U70" s="187" t="str">
        <f t="shared" si="1"/>
        <v/>
      </c>
      <c r="V70" s="188"/>
      <c r="W70" s="182"/>
      <c r="X70" s="182"/>
      <c r="Y70" s="182"/>
      <c r="Z70" s="182"/>
      <c r="AA70" s="182"/>
      <c r="AB70" s="182"/>
      <c r="AC70" s="182"/>
      <c r="AD70" s="182"/>
      <c r="AE70" s="182"/>
      <c r="AF70" s="182"/>
      <c r="AG70" s="182"/>
      <c r="AH70" s="182"/>
      <c r="AI70" s="182"/>
      <c r="AJ70" s="182"/>
      <c r="AK70" s="182"/>
      <c r="AL70" s="182"/>
      <c r="AM70" s="182"/>
      <c r="AN70" s="182"/>
      <c r="AO70" s="182"/>
      <c r="AP70" s="182"/>
      <c r="AQ70" s="253"/>
    </row>
    <row r="71" spans="1:43" s="181" customFormat="1" x14ac:dyDescent="0.3">
      <c r="A71" s="250" t="s">
        <v>206</v>
      </c>
      <c r="B71" s="182"/>
      <c r="C71" s="182"/>
      <c r="D71" s="182"/>
      <c r="E71" s="182"/>
      <c r="F71" s="182"/>
      <c r="G71" s="183"/>
      <c r="H71" s="183"/>
      <c r="I71" s="183"/>
      <c r="J71" s="182"/>
      <c r="K71" s="186"/>
      <c r="L71" s="189"/>
      <c r="M71" s="186"/>
      <c r="N71" s="185" t="str">
        <f t="shared" ref="N71:N134" si="2">IF(K71&gt;0,K71*L71*M71,"")</f>
        <v/>
      </c>
      <c r="O71" s="183"/>
      <c r="P71" s="182"/>
      <c r="Q71" s="183"/>
      <c r="R71" s="186"/>
      <c r="S71" s="189"/>
      <c r="T71" s="186"/>
      <c r="U71" s="187" t="str">
        <f t="shared" ref="U71:U134" si="3">IF(R71&gt;0,R71*S71*T71,"")</f>
        <v/>
      </c>
      <c r="V71" s="188"/>
      <c r="W71" s="182"/>
      <c r="X71" s="182"/>
      <c r="Y71" s="182"/>
      <c r="Z71" s="182"/>
      <c r="AA71" s="182"/>
      <c r="AB71" s="182"/>
      <c r="AC71" s="182"/>
      <c r="AD71" s="182"/>
      <c r="AE71" s="182"/>
      <c r="AF71" s="182"/>
      <c r="AG71" s="182"/>
      <c r="AH71" s="182"/>
      <c r="AI71" s="182"/>
      <c r="AJ71" s="182"/>
      <c r="AK71" s="182"/>
      <c r="AL71" s="182"/>
      <c r="AM71" s="182"/>
      <c r="AN71" s="182"/>
      <c r="AO71" s="182"/>
      <c r="AP71" s="182"/>
      <c r="AQ71" s="253"/>
    </row>
    <row r="72" spans="1:43" s="181" customFormat="1" x14ac:dyDescent="0.3">
      <c r="A72" s="249" t="s">
        <v>207</v>
      </c>
      <c r="B72" s="182"/>
      <c r="C72" s="182"/>
      <c r="D72" s="182"/>
      <c r="E72" s="182"/>
      <c r="F72" s="182"/>
      <c r="G72" s="183"/>
      <c r="H72" s="183"/>
      <c r="I72" s="183"/>
      <c r="J72" s="182"/>
      <c r="K72" s="186"/>
      <c r="L72" s="189"/>
      <c r="M72" s="186"/>
      <c r="N72" s="185" t="str">
        <f t="shared" si="2"/>
        <v/>
      </c>
      <c r="O72" s="183"/>
      <c r="P72" s="182"/>
      <c r="Q72" s="183"/>
      <c r="R72" s="186"/>
      <c r="S72" s="189"/>
      <c r="T72" s="186"/>
      <c r="U72" s="187" t="str">
        <f t="shared" si="3"/>
        <v/>
      </c>
      <c r="V72" s="188"/>
      <c r="W72" s="182"/>
      <c r="X72" s="182"/>
      <c r="Y72" s="182"/>
      <c r="Z72" s="182"/>
      <c r="AA72" s="182"/>
      <c r="AB72" s="182"/>
      <c r="AC72" s="182"/>
      <c r="AD72" s="182"/>
      <c r="AE72" s="182"/>
      <c r="AF72" s="182"/>
      <c r="AG72" s="182"/>
      <c r="AH72" s="182"/>
      <c r="AI72" s="182"/>
      <c r="AJ72" s="182"/>
      <c r="AK72" s="182"/>
      <c r="AL72" s="182"/>
      <c r="AM72" s="182"/>
      <c r="AN72" s="182"/>
      <c r="AO72" s="182"/>
      <c r="AP72" s="182"/>
      <c r="AQ72" s="253"/>
    </row>
    <row r="73" spans="1:43" s="181" customFormat="1" x14ac:dyDescent="0.3">
      <c r="A73" s="250" t="s">
        <v>208</v>
      </c>
      <c r="B73" s="182"/>
      <c r="C73" s="182"/>
      <c r="D73" s="182"/>
      <c r="E73" s="182"/>
      <c r="F73" s="182"/>
      <c r="G73" s="183"/>
      <c r="H73" s="183"/>
      <c r="I73" s="183"/>
      <c r="J73" s="182"/>
      <c r="K73" s="192"/>
      <c r="L73" s="189"/>
      <c r="M73" s="192"/>
      <c r="N73" s="185" t="str">
        <f t="shared" si="2"/>
        <v/>
      </c>
      <c r="O73" s="183"/>
      <c r="P73" s="182"/>
      <c r="Q73" s="183"/>
      <c r="R73" s="192"/>
      <c r="S73" s="189"/>
      <c r="T73" s="192"/>
      <c r="U73" s="187" t="str">
        <f t="shared" si="3"/>
        <v/>
      </c>
      <c r="V73" s="188"/>
      <c r="W73" s="182"/>
      <c r="X73" s="182"/>
      <c r="Y73" s="182"/>
      <c r="Z73" s="182"/>
      <c r="AA73" s="182"/>
      <c r="AB73" s="182"/>
      <c r="AC73" s="182"/>
      <c r="AD73" s="182"/>
      <c r="AE73" s="182"/>
      <c r="AF73" s="182"/>
      <c r="AG73" s="182"/>
      <c r="AH73" s="182"/>
      <c r="AI73" s="182"/>
      <c r="AJ73" s="182"/>
      <c r="AK73" s="182"/>
      <c r="AL73" s="182"/>
      <c r="AM73" s="182"/>
      <c r="AN73" s="182"/>
      <c r="AO73" s="182"/>
      <c r="AP73" s="182"/>
      <c r="AQ73" s="253"/>
    </row>
    <row r="74" spans="1:43" s="181" customFormat="1" x14ac:dyDescent="0.3">
      <c r="A74" s="249" t="s">
        <v>209</v>
      </c>
      <c r="B74" s="182"/>
      <c r="C74" s="182"/>
      <c r="D74" s="182"/>
      <c r="E74" s="182"/>
      <c r="F74" s="182"/>
      <c r="G74" s="183"/>
      <c r="H74" s="183"/>
      <c r="I74" s="183"/>
      <c r="J74" s="182"/>
      <c r="K74" s="186"/>
      <c r="L74" s="190"/>
      <c r="M74" s="186"/>
      <c r="N74" s="185" t="str">
        <f t="shared" si="2"/>
        <v/>
      </c>
      <c r="O74" s="183"/>
      <c r="P74" s="182"/>
      <c r="Q74" s="183"/>
      <c r="R74" s="186"/>
      <c r="S74" s="190"/>
      <c r="T74" s="186"/>
      <c r="U74" s="187" t="str">
        <f t="shared" si="3"/>
        <v/>
      </c>
      <c r="V74" s="188"/>
      <c r="W74" s="182"/>
      <c r="X74" s="182"/>
      <c r="Y74" s="182"/>
      <c r="Z74" s="182"/>
      <c r="AA74" s="182"/>
      <c r="AB74" s="182"/>
      <c r="AC74" s="182"/>
      <c r="AD74" s="182"/>
      <c r="AE74" s="182"/>
      <c r="AF74" s="182"/>
      <c r="AG74" s="182"/>
      <c r="AH74" s="182"/>
      <c r="AI74" s="182"/>
      <c r="AJ74" s="182"/>
      <c r="AK74" s="182"/>
      <c r="AL74" s="182"/>
      <c r="AM74" s="182"/>
      <c r="AN74" s="182"/>
      <c r="AO74" s="182"/>
      <c r="AP74" s="182"/>
      <c r="AQ74" s="253"/>
    </row>
    <row r="75" spans="1:43" s="181" customFormat="1" x14ac:dyDescent="0.3">
      <c r="A75" s="250" t="s">
        <v>210</v>
      </c>
      <c r="B75" s="182"/>
      <c r="C75" s="182"/>
      <c r="D75" s="182"/>
      <c r="E75" s="182"/>
      <c r="F75" s="182"/>
      <c r="G75" s="183"/>
      <c r="H75" s="183"/>
      <c r="I75" s="183"/>
      <c r="J75" s="182"/>
      <c r="K75" s="186"/>
      <c r="L75" s="189"/>
      <c r="M75" s="186"/>
      <c r="N75" s="185" t="str">
        <f t="shared" si="2"/>
        <v/>
      </c>
      <c r="O75" s="183"/>
      <c r="P75" s="182"/>
      <c r="Q75" s="183"/>
      <c r="R75" s="186"/>
      <c r="S75" s="189"/>
      <c r="T75" s="186"/>
      <c r="U75" s="187" t="str">
        <f t="shared" si="3"/>
        <v/>
      </c>
      <c r="V75" s="188"/>
      <c r="W75" s="182"/>
      <c r="X75" s="182"/>
      <c r="Y75" s="182"/>
      <c r="Z75" s="182"/>
      <c r="AA75" s="182"/>
      <c r="AB75" s="182"/>
      <c r="AC75" s="182"/>
      <c r="AD75" s="182"/>
      <c r="AE75" s="182"/>
      <c r="AF75" s="182"/>
      <c r="AG75" s="182"/>
      <c r="AH75" s="182"/>
      <c r="AI75" s="182"/>
      <c r="AJ75" s="182"/>
      <c r="AK75" s="182"/>
      <c r="AL75" s="182"/>
      <c r="AM75" s="182"/>
      <c r="AN75" s="182"/>
      <c r="AO75" s="182"/>
      <c r="AP75" s="182"/>
      <c r="AQ75" s="253"/>
    </row>
    <row r="76" spans="1:43" s="181" customFormat="1" x14ac:dyDescent="0.3">
      <c r="A76" s="249" t="s">
        <v>211</v>
      </c>
      <c r="B76" s="182"/>
      <c r="C76" s="182"/>
      <c r="D76" s="182"/>
      <c r="E76" s="182"/>
      <c r="F76" s="182"/>
      <c r="G76" s="183"/>
      <c r="H76" s="183"/>
      <c r="I76" s="183"/>
      <c r="J76" s="182"/>
      <c r="K76" s="186"/>
      <c r="L76" s="189"/>
      <c r="M76" s="186"/>
      <c r="N76" s="185" t="str">
        <f t="shared" si="2"/>
        <v/>
      </c>
      <c r="O76" s="183"/>
      <c r="P76" s="182"/>
      <c r="Q76" s="183"/>
      <c r="R76" s="186"/>
      <c r="S76" s="189"/>
      <c r="T76" s="186"/>
      <c r="U76" s="187" t="str">
        <f t="shared" si="3"/>
        <v/>
      </c>
      <c r="V76" s="188"/>
      <c r="W76" s="182"/>
      <c r="X76" s="182"/>
      <c r="Y76" s="182"/>
      <c r="Z76" s="182"/>
      <c r="AA76" s="182"/>
      <c r="AB76" s="182"/>
      <c r="AC76" s="182"/>
      <c r="AD76" s="182"/>
      <c r="AE76" s="182"/>
      <c r="AF76" s="182"/>
      <c r="AG76" s="182"/>
      <c r="AH76" s="182"/>
      <c r="AI76" s="182"/>
      <c r="AJ76" s="182"/>
      <c r="AK76" s="182"/>
      <c r="AL76" s="182"/>
      <c r="AM76" s="182"/>
      <c r="AN76" s="182"/>
      <c r="AO76" s="182"/>
      <c r="AP76" s="182"/>
      <c r="AQ76" s="253"/>
    </row>
    <row r="77" spans="1:43" s="181" customFormat="1" x14ac:dyDescent="0.3">
      <c r="A77" s="250" t="s">
        <v>212</v>
      </c>
      <c r="B77" s="182"/>
      <c r="C77" s="182"/>
      <c r="D77" s="182"/>
      <c r="E77" s="182"/>
      <c r="F77" s="182"/>
      <c r="G77" s="183"/>
      <c r="H77" s="183"/>
      <c r="I77" s="183"/>
      <c r="J77" s="182"/>
      <c r="K77" s="186"/>
      <c r="L77" s="190"/>
      <c r="M77" s="186"/>
      <c r="N77" s="185" t="str">
        <f t="shared" si="2"/>
        <v/>
      </c>
      <c r="O77" s="183"/>
      <c r="P77" s="182"/>
      <c r="Q77" s="183"/>
      <c r="R77" s="186"/>
      <c r="S77" s="190"/>
      <c r="T77" s="186"/>
      <c r="U77" s="187" t="str">
        <f t="shared" si="3"/>
        <v/>
      </c>
      <c r="V77" s="188"/>
      <c r="W77" s="182"/>
      <c r="X77" s="182"/>
      <c r="Y77" s="182"/>
      <c r="Z77" s="182"/>
      <c r="AA77" s="182"/>
      <c r="AB77" s="182"/>
      <c r="AC77" s="182"/>
      <c r="AD77" s="182"/>
      <c r="AE77" s="182"/>
      <c r="AF77" s="182"/>
      <c r="AG77" s="182"/>
      <c r="AH77" s="182"/>
      <c r="AI77" s="182"/>
      <c r="AJ77" s="182"/>
      <c r="AK77" s="182"/>
      <c r="AL77" s="182"/>
      <c r="AM77" s="182"/>
      <c r="AN77" s="182"/>
      <c r="AO77" s="182"/>
      <c r="AP77" s="182"/>
      <c r="AQ77" s="253"/>
    </row>
    <row r="78" spans="1:43" s="181" customFormat="1" x14ac:dyDescent="0.3">
      <c r="A78" s="249" t="s">
        <v>213</v>
      </c>
      <c r="B78" s="182"/>
      <c r="C78" s="182"/>
      <c r="D78" s="182"/>
      <c r="E78" s="182"/>
      <c r="F78" s="182"/>
      <c r="G78" s="183"/>
      <c r="H78" s="183"/>
      <c r="I78" s="183"/>
      <c r="J78" s="182"/>
      <c r="K78" s="186"/>
      <c r="L78" s="190"/>
      <c r="M78" s="186"/>
      <c r="N78" s="185" t="str">
        <f t="shared" si="2"/>
        <v/>
      </c>
      <c r="O78" s="183"/>
      <c r="P78" s="182"/>
      <c r="Q78" s="183"/>
      <c r="R78" s="186"/>
      <c r="S78" s="190"/>
      <c r="T78" s="186"/>
      <c r="U78" s="187" t="str">
        <f t="shared" si="3"/>
        <v/>
      </c>
      <c r="V78" s="188"/>
      <c r="W78" s="182"/>
      <c r="X78" s="182"/>
      <c r="Y78" s="182"/>
      <c r="Z78" s="182"/>
      <c r="AA78" s="182"/>
      <c r="AB78" s="182"/>
      <c r="AC78" s="182"/>
      <c r="AD78" s="182"/>
      <c r="AE78" s="182"/>
      <c r="AF78" s="182"/>
      <c r="AG78" s="182"/>
      <c r="AH78" s="182"/>
      <c r="AI78" s="182"/>
      <c r="AJ78" s="182"/>
      <c r="AK78" s="182"/>
      <c r="AL78" s="182"/>
      <c r="AM78" s="182"/>
      <c r="AN78" s="182"/>
      <c r="AO78" s="182"/>
      <c r="AP78" s="182"/>
      <c r="AQ78" s="253"/>
    </row>
    <row r="79" spans="1:43" s="181" customFormat="1" x14ac:dyDescent="0.3">
      <c r="A79" s="250" t="s">
        <v>214</v>
      </c>
      <c r="B79" s="182"/>
      <c r="C79" s="182"/>
      <c r="D79" s="182"/>
      <c r="E79" s="182"/>
      <c r="F79" s="182"/>
      <c r="G79" s="183"/>
      <c r="H79" s="183"/>
      <c r="I79" s="183"/>
      <c r="J79" s="182"/>
      <c r="K79" s="186"/>
      <c r="L79" s="190"/>
      <c r="M79" s="186"/>
      <c r="N79" s="185" t="str">
        <f t="shared" si="2"/>
        <v/>
      </c>
      <c r="O79" s="183"/>
      <c r="P79" s="182"/>
      <c r="Q79" s="183"/>
      <c r="R79" s="186"/>
      <c r="S79" s="190"/>
      <c r="T79" s="186"/>
      <c r="U79" s="187" t="str">
        <f t="shared" si="3"/>
        <v/>
      </c>
      <c r="V79" s="188"/>
      <c r="W79" s="182"/>
      <c r="X79" s="182"/>
      <c r="Y79" s="182"/>
      <c r="Z79" s="182"/>
      <c r="AA79" s="182"/>
      <c r="AB79" s="182"/>
      <c r="AC79" s="182"/>
      <c r="AD79" s="182"/>
      <c r="AE79" s="182"/>
      <c r="AF79" s="182"/>
      <c r="AG79" s="182"/>
      <c r="AH79" s="182"/>
      <c r="AI79" s="182"/>
      <c r="AJ79" s="182"/>
      <c r="AK79" s="182"/>
      <c r="AL79" s="182"/>
      <c r="AM79" s="182"/>
      <c r="AN79" s="182"/>
      <c r="AO79" s="182"/>
      <c r="AP79" s="182"/>
      <c r="AQ79" s="253"/>
    </row>
    <row r="80" spans="1:43" s="181" customFormat="1" x14ac:dyDescent="0.3">
      <c r="A80" s="249" t="s">
        <v>215</v>
      </c>
      <c r="B80" s="182"/>
      <c r="C80" s="182"/>
      <c r="D80" s="182"/>
      <c r="E80" s="182"/>
      <c r="F80" s="182"/>
      <c r="G80" s="183"/>
      <c r="H80" s="183"/>
      <c r="I80" s="183"/>
      <c r="J80" s="182"/>
      <c r="K80" s="186"/>
      <c r="L80" s="190"/>
      <c r="M80" s="186"/>
      <c r="N80" s="185" t="str">
        <f t="shared" si="2"/>
        <v/>
      </c>
      <c r="O80" s="183"/>
      <c r="P80" s="182"/>
      <c r="Q80" s="183"/>
      <c r="R80" s="186"/>
      <c r="S80" s="190"/>
      <c r="T80" s="186"/>
      <c r="U80" s="187" t="str">
        <f t="shared" si="3"/>
        <v/>
      </c>
      <c r="V80" s="188"/>
      <c r="W80" s="182"/>
      <c r="X80" s="182"/>
      <c r="Y80" s="182"/>
      <c r="Z80" s="182"/>
      <c r="AA80" s="182"/>
      <c r="AB80" s="182"/>
      <c r="AC80" s="182"/>
      <c r="AD80" s="182"/>
      <c r="AE80" s="182"/>
      <c r="AF80" s="182"/>
      <c r="AG80" s="182"/>
      <c r="AH80" s="182"/>
      <c r="AI80" s="182"/>
      <c r="AJ80" s="182"/>
      <c r="AK80" s="182"/>
      <c r="AL80" s="182"/>
      <c r="AM80" s="182"/>
      <c r="AN80" s="182"/>
      <c r="AO80" s="182"/>
      <c r="AP80" s="182"/>
      <c r="AQ80" s="253"/>
    </row>
    <row r="81" spans="1:43" s="181" customFormat="1" x14ac:dyDescent="0.3">
      <c r="A81" s="250" t="s">
        <v>216</v>
      </c>
      <c r="B81" s="182"/>
      <c r="C81" s="182"/>
      <c r="D81" s="182"/>
      <c r="E81" s="182"/>
      <c r="F81" s="182"/>
      <c r="G81" s="183"/>
      <c r="H81" s="183"/>
      <c r="I81" s="183"/>
      <c r="J81" s="182"/>
      <c r="K81" s="186"/>
      <c r="L81" s="190"/>
      <c r="M81" s="186"/>
      <c r="N81" s="185" t="str">
        <f t="shared" si="2"/>
        <v/>
      </c>
      <c r="O81" s="183"/>
      <c r="P81" s="182"/>
      <c r="Q81" s="183"/>
      <c r="R81" s="186"/>
      <c r="S81" s="190"/>
      <c r="T81" s="186"/>
      <c r="U81" s="187" t="str">
        <f t="shared" si="3"/>
        <v/>
      </c>
      <c r="V81" s="188"/>
      <c r="W81" s="182"/>
      <c r="X81" s="182"/>
      <c r="Y81" s="182"/>
      <c r="Z81" s="182"/>
      <c r="AA81" s="182"/>
      <c r="AB81" s="182"/>
      <c r="AC81" s="182"/>
      <c r="AD81" s="182"/>
      <c r="AE81" s="182"/>
      <c r="AF81" s="182"/>
      <c r="AG81" s="182"/>
      <c r="AH81" s="182"/>
      <c r="AI81" s="182"/>
      <c r="AJ81" s="182"/>
      <c r="AK81" s="182"/>
      <c r="AL81" s="182"/>
      <c r="AM81" s="182"/>
      <c r="AN81" s="182"/>
      <c r="AO81" s="182"/>
      <c r="AP81" s="182"/>
      <c r="AQ81" s="253"/>
    </row>
    <row r="82" spans="1:43" s="181" customFormat="1" x14ac:dyDescent="0.3">
      <c r="A82" s="249" t="s">
        <v>217</v>
      </c>
      <c r="B82" s="182"/>
      <c r="C82" s="182"/>
      <c r="D82" s="182"/>
      <c r="E82" s="182"/>
      <c r="F82" s="182"/>
      <c r="G82" s="183"/>
      <c r="H82" s="183"/>
      <c r="I82" s="183"/>
      <c r="J82" s="182"/>
      <c r="K82" s="186"/>
      <c r="L82" s="190"/>
      <c r="M82" s="186"/>
      <c r="N82" s="185" t="str">
        <f t="shared" si="2"/>
        <v/>
      </c>
      <c r="O82" s="183"/>
      <c r="P82" s="182"/>
      <c r="Q82" s="183"/>
      <c r="R82" s="186"/>
      <c r="S82" s="190"/>
      <c r="T82" s="186"/>
      <c r="U82" s="187" t="str">
        <f t="shared" si="3"/>
        <v/>
      </c>
      <c r="V82" s="188"/>
      <c r="W82" s="182"/>
      <c r="X82" s="182"/>
      <c r="Y82" s="182"/>
      <c r="Z82" s="182"/>
      <c r="AA82" s="182"/>
      <c r="AB82" s="182"/>
      <c r="AC82" s="182"/>
      <c r="AD82" s="182"/>
      <c r="AE82" s="182"/>
      <c r="AF82" s="182"/>
      <c r="AG82" s="182"/>
      <c r="AH82" s="182"/>
      <c r="AI82" s="182"/>
      <c r="AJ82" s="182"/>
      <c r="AK82" s="182"/>
      <c r="AL82" s="182"/>
      <c r="AM82" s="182"/>
      <c r="AN82" s="182"/>
      <c r="AO82" s="182"/>
      <c r="AP82" s="182"/>
      <c r="AQ82" s="253"/>
    </row>
    <row r="83" spans="1:43" s="181" customFormat="1" x14ac:dyDescent="0.3">
      <c r="A83" s="250" t="s">
        <v>218</v>
      </c>
      <c r="B83" s="182"/>
      <c r="C83" s="182"/>
      <c r="D83" s="182"/>
      <c r="E83" s="182"/>
      <c r="F83" s="182"/>
      <c r="G83" s="183"/>
      <c r="H83" s="183"/>
      <c r="I83" s="183"/>
      <c r="J83" s="182"/>
      <c r="K83" s="186"/>
      <c r="L83" s="190"/>
      <c r="M83" s="186"/>
      <c r="N83" s="185" t="str">
        <f t="shared" si="2"/>
        <v/>
      </c>
      <c r="O83" s="183"/>
      <c r="P83" s="182"/>
      <c r="Q83" s="183"/>
      <c r="R83" s="186"/>
      <c r="S83" s="190"/>
      <c r="T83" s="186"/>
      <c r="U83" s="187" t="str">
        <f t="shared" si="3"/>
        <v/>
      </c>
      <c r="V83" s="188"/>
      <c r="W83" s="182"/>
      <c r="X83" s="182"/>
      <c r="Y83" s="182"/>
      <c r="Z83" s="182"/>
      <c r="AA83" s="182"/>
      <c r="AB83" s="182"/>
      <c r="AC83" s="182"/>
      <c r="AD83" s="182"/>
      <c r="AE83" s="182"/>
      <c r="AF83" s="182"/>
      <c r="AG83" s="182"/>
      <c r="AH83" s="182"/>
      <c r="AI83" s="182"/>
      <c r="AJ83" s="182"/>
      <c r="AK83" s="182"/>
      <c r="AL83" s="182"/>
      <c r="AM83" s="182"/>
      <c r="AN83" s="182"/>
      <c r="AO83" s="182"/>
      <c r="AP83" s="182"/>
      <c r="AQ83" s="253"/>
    </row>
    <row r="84" spans="1:43" s="181" customFormat="1" x14ac:dyDescent="0.3">
      <c r="A84" s="249" t="s">
        <v>219</v>
      </c>
      <c r="B84" s="182"/>
      <c r="C84" s="182"/>
      <c r="D84" s="182"/>
      <c r="E84" s="182"/>
      <c r="F84" s="182"/>
      <c r="G84" s="183"/>
      <c r="H84" s="183"/>
      <c r="I84" s="183"/>
      <c r="J84" s="182"/>
      <c r="K84" s="186"/>
      <c r="L84" s="190"/>
      <c r="M84" s="186"/>
      <c r="N84" s="185" t="str">
        <f t="shared" si="2"/>
        <v/>
      </c>
      <c r="O84" s="183"/>
      <c r="P84" s="182"/>
      <c r="Q84" s="183"/>
      <c r="R84" s="186"/>
      <c r="S84" s="190"/>
      <c r="T84" s="186"/>
      <c r="U84" s="187" t="str">
        <f t="shared" si="3"/>
        <v/>
      </c>
      <c r="V84" s="188"/>
      <c r="W84" s="182"/>
      <c r="X84" s="182"/>
      <c r="Y84" s="182"/>
      <c r="Z84" s="182"/>
      <c r="AA84" s="182"/>
      <c r="AB84" s="182"/>
      <c r="AC84" s="182"/>
      <c r="AD84" s="182"/>
      <c r="AE84" s="182"/>
      <c r="AF84" s="182"/>
      <c r="AG84" s="182"/>
      <c r="AH84" s="182"/>
      <c r="AI84" s="182"/>
      <c r="AJ84" s="182"/>
      <c r="AK84" s="182"/>
      <c r="AL84" s="182"/>
      <c r="AM84" s="182"/>
      <c r="AN84" s="182"/>
      <c r="AO84" s="182"/>
      <c r="AP84" s="182"/>
      <c r="AQ84" s="253"/>
    </row>
    <row r="85" spans="1:43" s="181" customFormat="1" x14ac:dyDescent="0.3">
      <c r="A85" s="250" t="s">
        <v>220</v>
      </c>
      <c r="B85" s="182"/>
      <c r="C85" s="182"/>
      <c r="D85" s="182"/>
      <c r="E85" s="182"/>
      <c r="F85" s="182"/>
      <c r="G85" s="183"/>
      <c r="H85" s="183"/>
      <c r="I85" s="183"/>
      <c r="J85" s="182"/>
      <c r="K85" s="186"/>
      <c r="L85" s="190"/>
      <c r="M85" s="186"/>
      <c r="N85" s="185" t="str">
        <f t="shared" si="2"/>
        <v/>
      </c>
      <c r="O85" s="183"/>
      <c r="P85" s="182"/>
      <c r="Q85" s="183"/>
      <c r="R85" s="186"/>
      <c r="S85" s="190"/>
      <c r="T85" s="186"/>
      <c r="U85" s="187" t="str">
        <f t="shared" si="3"/>
        <v/>
      </c>
      <c r="V85" s="188"/>
      <c r="W85" s="182"/>
      <c r="X85" s="182"/>
      <c r="Y85" s="182"/>
      <c r="Z85" s="182"/>
      <c r="AA85" s="182"/>
      <c r="AB85" s="182"/>
      <c r="AC85" s="182"/>
      <c r="AD85" s="182"/>
      <c r="AE85" s="182"/>
      <c r="AF85" s="182"/>
      <c r="AG85" s="182"/>
      <c r="AH85" s="182"/>
      <c r="AI85" s="182"/>
      <c r="AJ85" s="182"/>
      <c r="AK85" s="182"/>
      <c r="AL85" s="182"/>
      <c r="AM85" s="182"/>
      <c r="AN85" s="182"/>
      <c r="AO85" s="182"/>
      <c r="AP85" s="182"/>
      <c r="AQ85" s="253"/>
    </row>
    <row r="86" spans="1:43" s="181" customFormat="1" x14ac:dyDescent="0.3">
      <c r="A86" s="249" t="s">
        <v>221</v>
      </c>
      <c r="B86" s="182"/>
      <c r="C86" s="182"/>
      <c r="D86" s="182"/>
      <c r="E86" s="182"/>
      <c r="F86" s="182"/>
      <c r="G86" s="183"/>
      <c r="H86" s="183"/>
      <c r="I86" s="183"/>
      <c r="J86" s="182"/>
      <c r="K86" s="186"/>
      <c r="L86" s="190"/>
      <c r="M86" s="186"/>
      <c r="N86" s="185" t="str">
        <f t="shared" si="2"/>
        <v/>
      </c>
      <c r="O86" s="183"/>
      <c r="P86" s="182"/>
      <c r="Q86" s="183"/>
      <c r="R86" s="186"/>
      <c r="S86" s="190"/>
      <c r="T86" s="186"/>
      <c r="U86" s="187" t="str">
        <f t="shared" si="3"/>
        <v/>
      </c>
      <c r="V86" s="188"/>
      <c r="W86" s="182"/>
      <c r="X86" s="182"/>
      <c r="Y86" s="182"/>
      <c r="Z86" s="182"/>
      <c r="AA86" s="182"/>
      <c r="AB86" s="182"/>
      <c r="AC86" s="182"/>
      <c r="AD86" s="182"/>
      <c r="AE86" s="182"/>
      <c r="AF86" s="182"/>
      <c r="AG86" s="182"/>
      <c r="AH86" s="182"/>
      <c r="AI86" s="182"/>
      <c r="AJ86" s="182"/>
      <c r="AK86" s="182"/>
      <c r="AL86" s="182"/>
      <c r="AM86" s="182"/>
      <c r="AN86" s="182"/>
      <c r="AO86" s="182"/>
      <c r="AP86" s="182"/>
      <c r="AQ86" s="253"/>
    </row>
    <row r="87" spans="1:43" s="181" customFormat="1" x14ac:dyDescent="0.3">
      <c r="A87" s="250" t="s">
        <v>222</v>
      </c>
      <c r="B87" s="182"/>
      <c r="C87" s="182"/>
      <c r="D87" s="182"/>
      <c r="E87" s="182"/>
      <c r="F87" s="182"/>
      <c r="G87" s="183"/>
      <c r="H87" s="183"/>
      <c r="I87" s="183"/>
      <c r="J87" s="182"/>
      <c r="K87" s="186"/>
      <c r="L87" s="190"/>
      <c r="M87" s="186"/>
      <c r="N87" s="185" t="str">
        <f t="shared" si="2"/>
        <v/>
      </c>
      <c r="O87" s="183"/>
      <c r="P87" s="182"/>
      <c r="Q87" s="183"/>
      <c r="R87" s="186"/>
      <c r="S87" s="190"/>
      <c r="T87" s="186"/>
      <c r="U87" s="187" t="str">
        <f t="shared" si="3"/>
        <v/>
      </c>
      <c r="V87" s="188"/>
      <c r="W87" s="182"/>
      <c r="X87" s="182"/>
      <c r="Y87" s="182"/>
      <c r="Z87" s="182"/>
      <c r="AA87" s="182"/>
      <c r="AB87" s="182"/>
      <c r="AC87" s="182"/>
      <c r="AD87" s="182"/>
      <c r="AE87" s="182"/>
      <c r="AF87" s="182"/>
      <c r="AG87" s="182"/>
      <c r="AH87" s="182"/>
      <c r="AI87" s="182"/>
      <c r="AJ87" s="182"/>
      <c r="AK87" s="182"/>
      <c r="AL87" s="182"/>
      <c r="AM87" s="182"/>
      <c r="AN87" s="182"/>
      <c r="AO87" s="182"/>
      <c r="AP87" s="182"/>
      <c r="AQ87" s="253"/>
    </row>
    <row r="88" spans="1:43" s="181" customFormat="1" x14ac:dyDescent="0.3">
      <c r="A88" s="249" t="s">
        <v>223</v>
      </c>
      <c r="B88" s="182"/>
      <c r="C88" s="182"/>
      <c r="D88" s="182"/>
      <c r="E88" s="182"/>
      <c r="F88" s="182"/>
      <c r="G88" s="183"/>
      <c r="H88" s="183"/>
      <c r="I88" s="183"/>
      <c r="J88" s="182"/>
      <c r="K88" s="186"/>
      <c r="L88" s="190"/>
      <c r="M88" s="186"/>
      <c r="N88" s="185" t="str">
        <f t="shared" si="2"/>
        <v/>
      </c>
      <c r="O88" s="183"/>
      <c r="P88" s="182"/>
      <c r="Q88" s="183"/>
      <c r="R88" s="186"/>
      <c r="S88" s="190"/>
      <c r="T88" s="186"/>
      <c r="U88" s="187" t="str">
        <f t="shared" si="3"/>
        <v/>
      </c>
      <c r="V88" s="188"/>
      <c r="W88" s="182"/>
      <c r="X88" s="182"/>
      <c r="Y88" s="182"/>
      <c r="Z88" s="182"/>
      <c r="AA88" s="182"/>
      <c r="AB88" s="182"/>
      <c r="AC88" s="182"/>
      <c r="AD88" s="182"/>
      <c r="AE88" s="182"/>
      <c r="AF88" s="182"/>
      <c r="AG88" s="182"/>
      <c r="AH88" s="182"/>
      <c r="AI88" s="182"/>
      <c r="AJ88" s="182"/>
      <c r="AK88" s="182"/>
      <c r="AL88" s="182"/>
      <c r="AM88" s="182"/>
      <c r="AN88" s="182"/>
      <c r="AO88" s="182"/>
      <c r="AP88" s="182"/>
      <c r="AQ88" s="253"/>
    </row>
    <row r="89" spans="1:43" s="181" customFormat="1" x14ac:dyDescent="0.3">
      <c r="A89" s="250" t="s">
        <v>224</v>
      </c>
      <c r="B89" s="182"/>
      <c r="C89" s="182"/>
      <c r="D89" s="182"/>
      <c r="E89" s="182"/>
      <c r="F89" s="182"/>
      <c r="G89" s="183"/>
      <c r="H89" s="183"/>
      <c r="I89" s="183"/>
      <c r="J89" s="182"/>
      <c r="K89" s="186"/>
      <c r="L89" s="189"/>
      <c r="M89" s="186"/>
      <c r="N89" s="185" t="str">
        <f t="shared" si="2"/>
        <v/>
      </c>
      <c r="O89" s="183"/>
      <c r="P89" s="182"/>
      <c r="Q89" s="183"/>
      <c r="R89" s="186"/>
      <c r="S89" s="189"/>
      <c r="T89" s="186"/>
      <c r="U89" s="187" t="str">
        <f t="shared" si="3"/>
        <v/>
      </c>
      <c r="V89" s="188"/>
      <c r="W89" s="182"/>
      <c r="X89" s="182"/>
      <c r="Y89" s="182"/>
      <c r="Z89" s="182"/>
      <c r="AA89" s="182"/>
      <c r="AB89" s="182"/>
      <c r="AC89" s="182"/>
      <c r="AD89" s="182"/>
      <c r="AE89" s="182"/>
      <c r="AF89" s="182"/>
      <c r="AG89" s="182"/>
      <c r="AH89" s="182"/>
      <c r="AI89" s="182"/>
      <c r="AJ89" s="182"/>
      <c r="AK89" s="182"/>
      <c r="AL89" s="182"/>
      <c r="AM89" s="182"/>
      <c r="AN89" s="182"/>
      <c r="AO89" s="182"/>
      <c r="AP89" s="182"/>
      <c r="AQ89" s="253"/>
    </row>
    <row r="90" spans="1:43" s="181" customFormat="1" x14ac:dyDescent="0.3">
      <c r="A90" s="249" t="s">
        <v>225</v>
      </c>
      <c r="B90" s="182"/>
      <c r="C90" s="182"/>
      <c r="D90" s="182"/>
      <c r="E90" s="182"/>
      <c r="F90" s="182"/>
      <c r="G90" s="183"/>
      <c r="H90" s="183"/>
      <c r="I90" s="183"/>
      <c r="J90" s="182"/>
      <c r="K90" s="186"/>
      <c r="L90" s="189"/>
      <c r="M90" s="186"/>
      <c r="N90" s="185" t="str">
        <f t="shared" si="2"/>
        <v/>
      </c>
      <c r="O90" s="183"/>
      <c r="P90" s="182"/>
      <c r="Q90" s="183"/>
      <c r="R90" s="186"/>
      <c r="S90" s="189"/>
      <c r="T90" s="186"/>
      <c r="U90" s="187" t="str">
        <f t="shared" si="3"/>
        <v/>
      </c>
      <c r="V90" s="188"/>
      <c r="W90" s="182"/>
      <c r="X90" s="182"/>
      <c r="Y90" s="182"/>
      <c r="Z90" s="182"/>
      <c r="AA90" s="182"/>
      <c r="AB90" s="182"/>
      <c r="AC90" s="182"/>
      <c r="AD90" s="182"/>
      <c r="AE90" s="182"/>
      <c r="AF90" s="182"/>
      <c r="AG90" s="182"/>
      <c r="AH90" s="182"/>
      <c r="AI90" s="182"/>
      <c r="AJ90" s="182"/>
      <c r="AK90" s="182"/>
      <c r="AL90" s="182"/>
      <c r="AM90" s="182"/>
      <c r="AN90" s="182"/>
      <c r="AO90" s="182"/>
      <c r="AP90" s="182"/>
      <c r="AQ90" s="253"/>
    </row>
    <row r="91" spans="1:43" s="181" customFormat="1" x14ac:dyDescent="0.3">
      <c r="A91" s="250" t="s">
        <v>226</v>
      </c>
      <c r="B91" s="182"/>
      <c r="C91" s="182"/>
      <c r="D91" s="182"/>
      <c r="E91" s="182"/>
      <c r="F91" s="182"/>
      <c r="G91" s="183"/>
      <c r="H91" s="183"/>
      <c r="I91" s="183"/>
      <c r="J91" s="182"/>
      <c r="K91" s="186"/>
      <c r="L91" s="189"/>
      <c r="M91" s="186"/>
      <c r="N91" s="185" t="str">
        <f t="shared" si="2"/>
        <v/>
      </c>
      <c r="O91" s="183"/>
      <c r="P91" s="182"/>
      <c r="Q91" s="183"/>
      <c r="R91" s="186"/>
      <c r="S91" s="189"/>
      <c r="T91" s="186"/>
      <c r="U91" s="187" t="str">
        <f t="shared" si="3"/>
        <v/>
      </c>
      <c r="V91" s="188"/>
      <c r="W91" s="182"/>
      <c r="X91" s="182"/>
      <c r="Y91" s="182"/>
      <c r="Z91" s="182"/>
      <c r="AA91" s="182"/>
      <c r="AB91" s="182"/>
      <c r="AC91" s="182"/>
      <c r="AD91" s="182"/>
      <c r="AE91" s="182"/>
      <c r="AF91" s="182"/>
      <c r="AG91" s="182"/>
      <c r="AH91" s="182"/>
      <c r="AI91" s="182"/>
      <c r="AJ91" s="182"/>
      <c r="AK91" s="182"/>
      <c r="AL91" s="182"/>
      <c r="AM91" s="182"/>
      <c r="AN91" s="182"/>
      <c r="AO91" s="182"/>
      <c r="AP91" s="182"/>
      <c r="AQ91" s="253"/>
    </row>
    <row r="92" spans="1:43" s="181" customFormat="1" x14ac:dyDescent="0.3">
      <c r="A92" s="249" t="s">
        <v>227</v>
      </c>
      <c r="B92" s="182"/>
      <c r="C92" s="182"/>
      <c r="D92" s="182"/>
      <c r="E92" s="182"/>
      <c r="F92" s="182"/>
      <c r="G92" s="183"/>
      <c r="H92" s="183"/>
      <c r="I92" s="183"/>
      <c r="J92" s="182"/>
      <c r="K92" s="186"/>
      <c r="L92" s="190"/>
      <c r="M92" s="186"/>
      <c r="N92" s="185" t="str">
        <f t="shared" si="2"/>
        <v/>
      </c>
      <c r="O92" s="183"/>
      <c r="P92" s="182"/>
      <c r="Q92" s="183"/>
      <c r="R92" s="186"/>
      <c r="S92" s="190"/>
      <c r="T92" s="186"/>
      <c r="U92" s="187" t="str">
        <f t="shared" si="3"/>
        <v/>
      </c>
      <c r="V92" s="188"/>
      <c r="W92" s="182"/>
      <c r="X92" s="182"/>
      <c r="Y92" s="182"/>
      <c r="Z92" s="182"/>
      <c r="AA92" s="182"/>
      <c r="AB92" s="182"/>
      <c r="AC92" s="182"/>
      <c r="AD92" s="182"/>
      <c r="AE92" s="182"/>
      <c r="AF92" s="182"/>
      <c r="AG92" s="182"/>
      <c r="AH92" s="182"/>
      <c r="AI92" s="182"/>
      <c r="AJ92" s="182"/>
      <c r="AK92" s="182"/>
      <c r="AL92" s="182"/>
      <c r="AM92" s="182"/>
      <c r="AN92" s="182"/>
      <c r="AO92" s="182"/>
      <c r="AP92" s="182"/>
      <c r="AQ92" s="253"/>
    </row>
    <row r="93" spans="1:43" s="181" customFormat="1" x14ac:dyDescent="0.3">
      <c r="A93" s="250" t="s">
        <v>228</v>
      </c>
      <c r="B93" s="182"/>
      <c r="C93" s="182"/>
      <c r="D93" s="182"/>
      <c r="E93" s="182"/>
      <c r="F93" s="182"/>
      <c r="G93" s="183"/>
      <c r="H93" s="183"/>
      <c r="I93" s="183"/>
      <c r="J93" s="182"/>
      <c r="K93" s="186"/>
      <c r="L93" s="190"/>
      <c r="M93" s="186"/>
      <c r="N93" s="185" t="str">
        <f t="shared" si="2"/>
        <v/>
      </c>
      <c r="O93" s="183"/>
      <c r="P93" s="182"/>
      <c r="Q93" s="183"/>
      <c r="R93" s="186"/>
      <c r="S93" s="190"/>
      <c r="T93" s="186"/>
      <c r="U93" s="187" t="str">
        <f t="shared" si="3"/>
        <v/>
      </c>
      <c r="V93" s="188"/>
      <c r="W93" s="182"/>
      <c r="X93" s="182"/>
      <c r="Y93" s="182"/>
      <c r="Z93" s="182"/>
      <c r="AA93" s="182"/>
      <c r="AB93" s="182"/>
      <c r="AC93" s="182"/>
      <c r="AD93" s="182"/>
      <c r="AE93" s="182"/>
      <c r="AF93" s="182"/>
      <c r="AG93" s="182"/>
      <c r="AH93" s="182"/>
      <c r="AI93" s="182"/>
      <c r="AJ93" s="182"/>
      <c r="AK93" s="182"/>
      <c r="AL93" s="182"/>
      <c r="AM93" s="182"/>
      <c r="AN93" s="182"/>
      <c r="AO93" s="182"/>
      <c r="AP93" s="182"/>
      <c r="AQ93" s="253"/>
    </row>
    <row r="94" spans="1:43" s="181" customFormat="1" x14ac:dyDescent="0.3">
      <c r="A94" s="249" t="s">
        <v>229</v>
      </c>
      <c r="B94" s="182"/>
      <c r="C94" s="182"/>
      <c r="D94" s="182"/>
      <c r="E94" s="182"/>
      <c r="F94" s="182"/>
      <c r="G94" s="183"/>
      <c r="H94" s="183"/>
      <c r="I94" s="183"/>
      <c r="J94" s="182"/>
      <c r="K94" s="186"/>
      <c r="L94" s="190"/>
      <c r="M94" s="186"/>
      <c r="N94" s="185" t="str">
        <f t="shared" si="2"/>
        <v/>
      </c>
      <c r="O94" s="183"/>
      <c r="P94" s="182"/>
      <c r="Q94" s="183"/>
      <c r="R94" s="186"/>
      <c r="S94" s="190"/>
      <c r="T94" s="186"/>
      <c r="U94" s="187" t="str">
        <f t="shared" si="3"/>
        <v/>
      </c>
      <c r="V94" s="188"/>
      <c r="W94" s="182"/>
      <c r="X94" s="182"/>
      <c r="Y94" s="182"/>
      <c r="Z94" s="182"/>
      <c r="AA94" s="182"/>
      <c r="AB94" s="182"/>
      <c r="AC94" s="182"/>
      <c r="AD94" s="182"/>
      <c r="AE94" s="182"/>
      <c r="AF94" s="182"/>
      <c r="AG94" s="182"/>
      <c r="AH94" s="182"/>
      <c r="AI94" s="182"/>
      <c r="AJ94" s="182"/>
      <c r="AK94" s="182"/>
      <c r="AL94" s="182"/>
      <c r="AM94" s="182"/>
      <c r="AN94" s="182"/>
      <c r="AO94" s="182"/>
      <c r="AP94" s="182"/>
      <c r="AQ94" s="253"/>
    </row>
    <row r="95" spans="1:43" s="181" customFormat="1" x14ac:dyDescent="0.3">
      <c r="A95" s="250" t="s">
        <v>230</v>
      </c>
      <c r="B95" s="182"/>
      <c r="C95" s="182"/>
      <c r="D95" s="182"/>
      <c r="E95" s="182"/>
      <c r="F95" s="182"/>
      <c r="G95" s="183"/>
      <c r="H95" s="183"/>
      <c r="I95" s="183"/>
      <c r="J95" s="182"/>
      <c r="K95" s="186"/>
      <c r="L95" s="189"/>
      <c r="M95" s="186"/>
      <c r="N95" s="185" t="str">
        <f t="shared" si="2"/>
        <v/>
      </c>
      <c r="O95" s="183"/>
      <c r="P95" s="182"/>
      <c r="Q95" s="183"/>
      <c r="R95" s="186"/>
      <c r="S95" s="189"/>
      <c r="T95" s="186"/>
      <c r="U95" s="187" t="str">
        <f t="shared" si="3"/>
        <v/>
      </c>
      <c r="V95" s="188"/>
      <c r="W95" s="182"/>
      <c r="X95" s="182"/>
      <c r="Y95" s="182"/>
      <c r="Z95" s="182"/>
      <c r="AA95" s="182"/>
      <c r="AB95" s="182"/>
      <c r="AC95" s="182"/>
      <c r="AD95" s="182"/>
      <c r="AE95" s="182"/>
      <c r="AF95" s="182"/>
      <c r="AG95" s="182"/>
      <c r="AH95" s="182"/>
      <c r="AI95" s="182"/>
      <c r="AJ95" s="182"/>
      <c r="AK95" s="182"/>
      <c r="AL95" s="182"/>
      <c r="AM95" s="182"/>
      <c r="AN95" s="182"/>
      <c r="AO95" s="182"/>
      <c r="AP95" s="182"/>
      <c r="AQ95" s="253"/>
    </row>
    <row r="96" spans="1:43" s="181" customFormat="1" x14ac:dyDescent="0.3">
      <c r="A96" s="249" t="s">
        <v>231</v>
      </c>
      <c r="B96" s="182"/>
      <c r="C96" s="182"/>
      <c r="D96" s="182"/>
      <c r="E96" s="182"/>
      <c r="F96" s="182"/>
      <c r="G96" s="183"/>
      <c r="H96" s="183"/>
      <c r="I96" s="183"/>
      <c r="J96" s="182"/>
      <c r="K96" s="186"/>
      <c r="L96" s="189"/>
      <c r="M96" s="186"/>
      <c r="N96" s="185" t="str">
        <f t="shared" si="2"/>
        <v/>
      </c>
      <c r="O96" s="183"/>
      <c r="P96" s="182"/>
      <c r="Q96" s="183"/>
      <c r="R96" s="186"/>
      <c r="S96" s="189"/>
      <c r="T96" s="186"/>
      <c r="U96" s="187" t="str">
        <f t="shared" si="3"/>
        <v/>
      </c>
      <c r="V96" s="188"/>
      <c r="W96" s="182"/>
      <c r="X96" s="182"/>
      <c r="Y96" s="182"/>
      <c r="Z96" s="182"/>
      <c r="AA96" s="182"/>
      <c r="AB96" s="182"/>
      <c r="AC96" s="182"/>
      <c r="AD96" s="182"/>
      <c r="AE96" s="182"/>
      <c r="AF96" s="182"/>
      <c r="AG96" s="182"/>
      <c r="AH96" s="182"/>
      <c r="AI96" s="182"/>
      <c r="AJ96" s="182"/>
      <c r="AK96" s="182"/>
      <c r="AL96" s="182"/>
      <c r="AM96" s="182"/>
      <c r="AN96" s="182"/>
      <c r="AO96" s="182"/>
      <c r="AP96" s="182"/>
      <c r="AQ96" s="253"/>
    </row>
    <row r="97" spans="1:43" s="181" customFormat="1" x14ac:dyDescent="0.3">
      <c r="A97" s="250" t="s">
        <v>232</v>
      </c>
      <c r="B97" s="182"/>
      <c r="C97" s="182"/>
      <c r="D97" s="182"/>
      <c r="E97" s="182"/>
      <c r="F97" s="182"/>
      <c r="G97" s="183"/>
      <c r="H97" s="183"/>
      <c r="I97" s="183"/>
      <c r="J97" s="182"/>
      <c r="K97" s="186"/>
      <c r="L97" s="189"/>
      <c r="M97" s="186"/>
      <c r="N97" s="185" t="str">
        <f t="shared" si="2"/>
        <v/>
      </c>
      <c r="O97" s="183"/>
      <c r="P97" s="182"/>
      <c r="Q97" s="183"/>
      <c r="R97" s="186"/>
      <c r="S97" s="189"/>
      <c r="T97" s="186"/>
      <c r="U97" s="187" t="str">
        <f t="shared" si="3"/>
        <v/>
      </c>
      <c r="V97" s="188"/>
      <c r="W97" s="182"/>
      <c r="X97" s="182"/>
      <c r="Y97" s="182"/>
      <c r="Z97" s="182"/>
      <c r="AA97" s="182"/>
      <c r="AB97" s="182"/>
      <c r="AC97" s="182"/>
      <c r="AD97" s="182"/>
      <c r="AE97" s="182"/>
      <c r="AF97" s="182"/>
      <c r="AG97" s="182"/>
      <c r="AH97" s="182"/>
      <c r="AI97" s="182"/>
      <c r="AJ97" s="182"/>
      <c r="AK97" s="182"/>
      <c r="AL97" s="182"/>
      <c r="AM97" s="182"/>
      <c r="AN97" s="182"/>
      <c r="AO97" s="182"/>
      <c r="AP97" s="182"/>
      <c r="AQ97" s="253"/>
    </row>
    <row r="98" spans="1:43" s="181" customFormat="1" x14ac:dyDescent="0.3">
      <c r="A98" s="249" t="s">
        <v>233</v>
      </c>
      <c r="B98" s="182"/>
      <c r="C98" s="182"/>
      <c r="D98" s="182"/>
      <c r="E98" s="182"/>
      <c r="F98" s="182"/>
      <c r="G98" s="183"/>
      <c r="H98" s="183"/>
      <c r="I98" s="183"/>
      <c r="J98" s="182"/>
      <c r="K98" s="186"/>
      <c r="L98" s="190"/>
      <c r="M98" s="186"/>
      <c r="N98" s="185" t="str">
        <f t="shared" si="2"/>
        <v/>
      </c>
      <c r="O98" s="183"/>
      <c r="P98" s="182"/>
      <c r="Q98" s="183"/>
      <c r="R98" s="186"/>
      <c r="S98" s="190"/>
      <c r="T98" s="186"/>
      <c r="U98" s="187" t="str">
        <f t="shared" si="3"/>
        <v/>
      </c>
      <c r="V98" s="188"/>
      <c r="W98" s="182"/>
      <c r="X98" s="182"/>
      <c r="Y98" s="182"/>
      <c r="Z98" s="182"/>
      <c r="AA98" s="182"/>
      <c r="AB98" s="182"/>
      <c r="AC98" s="182"/>
      <c r="AD98" s="182"/>
      <c r="AE98" s="182"/>
      <c r="AF98" s="182"/>
      <c r="AG98" s="182"/>
      <c r="AH98" s="182"/>
      <c r="AI98" s="182"/>
      <c r="AJ98" s="182"/>
      <c r="AK98" s="182"/>
      <c r="AL98" s="182"/>
      <c r="AM98" s="182"/>
      <c r="AN98" s="182"/>
      <c r="AO98" s="182"/>
      <c r="AP98" s="182"/>
      <c r="AQ98" s="253"/>
    </row>
    <row r="99" spans="1:43" s="181" customFormat="1" x14ac:dyDescent="0.3">
      <c r="A99" s="250" t="s">
        <v>234</v>
      </c>
      <c r="B99" s="182"/>
      <c r="C99" s="182"/>
      <c r="D99" s="182"/>
      <c r="E99" s="182"/>
      <c r="F99" s="182"/>
      <c r="G99" s="183"/>
      <c r="H99" s="183"/>
      <c r="I99" s="183"/>
      <c r="J99" s="182"/>
      <c r="K99" s="186"/>
      <c r="L99" s="190"/>
      <c r="M99" s="186"/>
      <c r="N99" s="185" t="str">
        <f t="shared" si="2"/>
        <v/>
      </c>
      <c r="O99" s="183"/>
      <c r="P99" s="182"/>
      <c r="Q99" s="183"/>
      <c r="R99" s="186"/>
      <c r="S99" s="190"/>
      <c r="T99" s="186"/>
      <c r="U99" s="187" t="str">
        <f t="shared" si="3"/>
        <v/>
      </c>
      <c r="V99" s="188"/>
      <c r="W99" s="182"/>
      <c r="X99" s="182"/>
      <c r="Y99" s="182"/>
      <c r="Z99" s="182"/>
      <c r="AA99" s="182"/>
      <c r="AB99" s="182"/>
      <c r="AC99" s="182"/>
      <c r="AD99" s="182"/>
      <c r="AE99" s="182"/>
      <c r="AF99" s="182"/>
      <c r="AG99" s="182"/>
      <c r="AH99" s="182"/>
      <c r="AI99" s="182"/>
      <c r="AJ99" s="182"/>
      <c r="AK99" s="182"/>
      <c r="AL99" s="182"/>
      <c r="AM99" s="182"/>
      <c r="AN99" s="182"/>
      <c r="AO99" s="182"/>
      <c r="AP99" s="182"/>
      <c r="AQ99" s="253"/>
    </row>
    <row r="100" spans="1:43" s="181" customFormat="1" x14ac:dyDescent="0.3">
      <c r="A100" s="249" t="s">
        <v>235</v>
      </c>
      <c r="B100" s="182"/>
      <c r="C100" s="182"/>
      <c r="D100" s="182"/>
      <c r="E100" s="182"/>
      <c r="F100" s="182"/>
      <c r="G100" s="183"/>
      <c r="H100" s="183"/>
      <c r="I100" s="183"/>
      <c r="J100" s="182"/>
      <c r="K100" s="186"/>
      <c r="L100" s="190"/>
      <c r="M100" s="186"/>
      <c r="N100" s="185" t="str">
        <f t="shared" si="2"/>
        <v/>
      </c>
      <c r="O100" s="183"/>
      <c r="P100" s="182"/>
      <c r="Q100" s="183"/>
      <c r="R100" s="186"/>
      <c r="S100" s="190"/>
      <c r="T100" s="186"/>
      <c r="U100" s="187" t="str">
        <f t="shared" si="3"/>
        <v/>
      </c>
      <c r="V100" s="188"/>
      <c r="W100" s="182"/>
      <c r="X100" s="182"/>
      <c r="Y100" s="182"/>
      <c r="Z100" s="182"/>
      <c r="AA100" s="182"/>
      <c r="AB100" s="182"/>
      <c r="AC100" s="182"/>
      <c r="AD100" s="182"/>
      <c r="AE100" s="182"/>
      <c r="AF100" s="182"/>
      <c r="AG100" s="182"/>
      <c r="AH100" s="182"/>
      <c r="AI100" s="182"/>
      <c r="AJ100" s="182"/>
      <c r="AK100" s="182"/>
      <c r="AL100" s="182"/>
      <c r="AM100" s="182"/>
      <c r="AN100" s="182"/>
      <c r="AO100" s="182"/>
      <c r="AP100" s="182"/>
      <c r="AQ100" s="253"/>
    </row>
    <row r="101" spans="1:43" s="181" customFormat="1" x14ac:dyDescent="0.3">
      <c r="A101" s="250" t="s">
        <v>236</v>
      </c>
      <c r="B101" s="182"/>
      <c r="C101" s="182"/>
      <c r="D101" s="182"/>
      <c r="E101" s="182"/>
      <c r="F101" s="182"/>
      <c r="G101" s="183"/>
      <c r="H101" s="183"/>
      <c r="I101" s="183"/>
      <c r="J101" s="182"/>
      <c r="K101" s="186"/>
      <c r="L101" s="190"/>
      <c r="M101" s="186"/>
      <c r="N101" s="185" t="str">
        <f t="shared" si="2"/>
        <v/>
      </c>
      <c r="O101" s="183"/>
      <c r="P101" s="182"/>
      <c r="Q101" s="183"/>
      <c r="R101" s="186"/>
      <c r="S101" s="190"/>
      <c r="T101" s="186"/>
      <c r="U101" s="187" t="str">
        <f t="shared" si="3"/>
        <v/>
      </c>
      <c r="V101" s="188"/>
      <c r="W101" s="182"/>
      <c r="X101" s="182"/>
      <c r="Y101" s="182"/>
      <c r="Z101" s="182"/>
      <c r="AA101" s="182"/>
      <c r="AB101" s="182"/>
      <c r="AC101" s="182"/>
      <c r="AD101" s="182"/>
      <c r="AE101" s="182"/>
      <c r="AF101" s="182"/>
      <c r="AG101" s="182"/>
      <c r="AH101" s="182"/>
      <c r="AI101" s="182"/>
      <c r="AJ101" s="182"/>
      <c r="AK101" s="182"/>
      <c r="AL101" s="182"/>
      <c r="AM101" s="182"/>
      <c r="AN101" s="182"/>
      <c r="AO101" s="182"/>
      <c r="AP101" s="182"/>
      <c r="AQ101" s="253"/>
    </row>
    <row r="102" spans="1:43" s="181" customFormat="1" x14ac:dyDescent="0.3">
      <c r="A102" s="249" t="s">
        <v>237</v>
      </c>
      <c r="B102" s="182"/>
      <c r="C102" s="182"/>
      <c r="D102" s="182"/>
      <c r="E102" s="182"/>
      <c r="F102" s="182"/>
      <c r="G102" s="183"/>
      <c r="H102" s="183"/>
      <c r="I102" s="183"/>
      <c r="J102" s="182"/>
      <c r="K102" s="186"/>
      <c r="L102" s="190"/>
      <c r="M102" s="186"/>
      <c r="N102" s="185" t="str">
        <f t="shared" si="2"/>
        <v/>
      </c>
      <c r="O102" s="183"/>
      <c r="P102" s="182"/>
      <c r="Q102" s="183"/>
      <c r="R102" s="186"/>
      <c r="S102" s="190"/>
      <c r="T102" s="186"/>
      <c r="U102" s="187" t="str">
        <f t="shared" si="3"/>
        <v/>
      </c>
      <c r="V102" s="188"/>
      <c r="W102" s="182"/>
      <c r="X102" s="182"/>
      <c r="Y102" s="182"/>
      <c r="Z102" s="182"/>
      <c r="AA102" s="182"/>
      <c r="AB102" s="182"/>
      <c r="AC102" s="182"/>
      <c r="AD102" s="182"/>
      <c r="AE102" s="182"/>
      <c r="AF102" s="182"/>
      <c r="AG102" s="182"/>
      <c r="AH102" s="182"/>
      <c r="AI102" s="182"/>
      <c r="AJ102" s="182"/>
      <c r="AK102" s="182"/>
      <c r="AL102" s="182"/>
      <c r="AM102" s="182"/>
      <c r="AN102" s="182"/>
      <c r="AO102" s="182"/>
      <c r="AP102" s="182"/>
      <c r="AQ102" s="253"/>
    </row>
    <row r="103" spans="1:43" s="181" customFormat="1" x14ac:dyDescent="0.3">
      <c r="A103" s="250" t="s">
        <v>238</v>
      </c>
      <c r="B103" s="182"/>
      <c r="C103" s="182"/>
      <c r="D103" s="182"/>
      <c r="E103" s="182"/>
      <c r="F103" s="182"/>
      <c r="G103" s="183"/>
      <c r="H103" s="183"/>
      <c r="I103" s="183"/>
      <c r="J103" s="182"/>
      <c r="K103" s="186"/>
      <c r="L103" s="190"/>
      <c r="M103" s="186"/>
      <c r="N103" s="185" t="str">
        <f t="shared" si="2"/>
        <v/>
      </c>
      <c r="O103" s="183"/>
      <c r="P103" s="182"/>
      <c r="Q103" s="183"/>
      <c r="R103" s="186"/>
      <c r="S103" s="190"/>
      <c r="T103" s="186"/>
      <c r="U103" s="187" t="str">
        <f t="shared" si="3"/>
        <v/>
      </c>
      <c r="V103" s="188"/>
      <c r="W103" s="182"/>
      <c r="X103" s="182"/>
      <c r="Y103" s="182"/>
      <c r="Z103" s="182"/>
      <c r="AA103" s="182"/>
      <c r="AB103" s="182"/>
      <c r="AC103" s="182"/>
      <c r="AD103" s="182"/>
      <c r="AE103" s="182"/>
      <c r="AF103" s="182"/>
      <c r="AG103" s="182"/>
      <c r="AH103" s="182"/>
      <c r="AI103" s="182"/>
      <c r="AJ103" s="182"/>
      <c r="AK103" s="182"/>
      <c r="AL103" s="182"/>
      <c r="AM103" s="182"/>
      <c r="AN103" s="182"/>
      <c r="AO103" s="182"/>
      <c r="AP103" s="182"/>
      <c r="AQ103" s="253"/>
    </row>
    <row r="104" spans="1:43" s="181" customFormat="1" x14ac:dyDescent="0.3">
      <c r="A104" s="249" t="s">
        <v>239</v>
      </c>
      <c r="B104" s="182"/>
      <c r="C104" s="182"/>
      <c r="D104" s="182"/>
      <c r="E104" s="182"/>
      <c r="F104" s="182"/>
      <c r="G104" s="183"/>
      <c r="H104" s="183"/>
      <c r="I104" s="183"/>
      <c r="J104" s="182"/>
      <c r="K104" s="186"/>
      <c r="L104" s="190"/>
      <c r="M104" s="186"/>
      <c r="N104" s="185" t="str">
        <f t="shared" si="2"/>
        <v/>
      </c>
      <c r="O104" s="183"/>
      <c r="P104" s="182"/>
      <c r="Q104" s="183"/>
      <c r="R104" s="186"/>
      <c r="S104" s="190"/>
      <c r="T104" s="186"/>
      <c r="U104" s="187" t="str">
        <f t="shared" si="3"/>
        <v/>
      </c>
      <c r="V104" s="188"/>
      <c r="W104" s="182"/>
      <c r="X104" s="182"/>
      <c r="Y104" s="182"/>
      <c r="Z104" s="182"/>
      <c r="AA104" s="182"/>
      <c r="AB104" s="182"/>
      <c r="AC104" s="182"/>
      <c r="AD104" s="182"/>
      <c r="AE104" s="182"/>
      <c r="AF104" s="182"/>
      <c r="AG104" s="182"/>
      <c r="AH104" s="182"/>
      <c r="AI104" s="182"/>
      <c r="AJ104" s="182"/>
      <c r="AK104" s="182"/>
      <c r="AL104" s="182"/>
      <c r="AM104" s="182"/>
      <c r="AN104" s="182"/>
      <c r="AO104" s="182"/>
      <c r="AP104" s="182"/>
      <c r="AQ104" s="253"/>
    </row>
    <row r="105" spans="1:43" s="181" customFormat="1" x14ac:dyDescent="0.3">
      <c r="A105" s="250" t="s">
        <v>240</v>
      </c>
      <c r="B105" s="182"/>
      <c r="C105" s="182"/>
      <c r="D105" s="182"/>
      <c r="E105" s="182"/>
      <c r="F105" s="182"/>
      <c r="G105" s="183"/>
      <c r="H105" s="183"/>
      <c r="I105" s="183"/>
      <c r="J105" s="182"/>
      <c r="K105" s="186"/>
      <c r="L105" s="190"/>
      <c r="M105" s="186"/>
      <c r="N105" s="185" t="str">
        <f t="shared" si="2"/>
        <v/>
      </c>
      <c r="O105" s="183"/>
      <c r="P105" s="182"/>
      <c r="Q105" s="183"/>
      <c r="R105" s="186"/>
      <c r="S105" s="190"/>
      <c r="T105" s="186"/>
      <c r="U105" s="187" t="str">
        <f t="shared" si="3"/>
        <v/>
      </c>
      <c r="V105" s="188"/>
      <c r="W105" s="182"/>
      <c r="X105" s="182"/>
      <c r="Y105" s="182"/>
      <c r="Z105" s="182"/>
      <c r="AA105" s="182"/>
      <c r="AB105" s="182"/>
      <c r="AC105" s="182"/>
      <c r="AD105" s="182"/>
      <c r="AE105" s="182"/>
      <c r="AF105" s="182"/>
      <c r="AG105" s="182"/>
      <c r="AH105" s="182"/>
      <c r="AI105" s="182"/>
      <c r="AJ105" s="182"/>
      <c r="AK105" s="182"/>
      <c r="AL105" s="182"/>
      <c r="AM105" s="182"/>
      <c r="AN105" s="182"/>
      <c r="AO105" s="182"/>
      <c r="AP105" s="182"/>
      <c r="AQ105" s="253"/>
    </row>
    <row r="106" spans="1:43" s="181" customFormat="1" x14ac:dyDescent="0.3">
      <c r="A106" s="249" t="s">
        <v>241</v>
      </c>
      <c r="B106" s="182"/>
      <c r="C106" s="182"/>
      <c r="D106" s="182"/>
      <c r="E106" s="182"/>
      <c r="F106" s="182"/>
      <c r="G106" s="183"/>
      <c r="H106" s="183"/>
      <c r="I106" s="183"/>
      <c r="J106" s="182"/>
      <c r="K106" s="186"/>
      <c r="L106" s="190"/>
      <c r="M106" s="186"/>
      <c r="N106" s="185" t="str">
        <f t="shared" si="2"/>
        <v/>
      </c>
      <c r="O106" s="183"/>
      <c r="P106" s="182"/>
      <c r="Q106" s="183"/>
      <c r="R106" s="186"/>
      <c r="S106" s="190"/>
      <c r="T106" s="186"/>
      <c r="U106" s="187" t="str">
        <f t="shared" si="3"/>
        <v/>
      </c>
      <c r="V106" s="188"/>
      <c r="W106" s="182"/>
      <c r="X106" s="182"/>
      <c r="Y106" s="182"/>
      <c r="Z106" s="182"/>
      <c r="AA106" s="182"/>
      <c r="AB106" s="182"/>
      <c r="AC106" s="182"/>
      <c r="AD106" s="182"/>
      <c r="AE106" s="182"/>
      <c r="AF106" s="182"/>
      <c r="AG106" s="182"/>
      <c r="AH106" s="182"/>
      <c r="AI106" s="182"/>
      <c r="AJ106" s="182"/>
      <c r="AK106" s="182"/>
      <c r="AL106" s="182"/>
      <c r="AM106" s="182"/>
      <c r="AN106" s="182"/>
      <c r="AO106" s="182"/>
      <c r="AP106" s="182"/>
      <c r="AQ106" s="253"/>
    </row>
    <row r="107" spans="1:43" s="181" customFormat="1" x14ac:dyDescent="0.3">
      <c r="A107" s="250" t="s">
        <v>242</v>
      </c>
      <c r="B107" s="182"/>
      <c r="C107" s="182"/>
      <c r="D107" s="182"/>
      <c r="E107" s="182"/>
      <c r="F107" s="182"/>
      <c r="G107" s="183"/>
      <c r="H107" s="183"/>
      <c r="I107" s="183"/>
      <c r="J107" s="182"/>
      <c r="K107" s="186"/>
      <c r="L107" s="190"/>
      <c r="M107" s="186"/>
      <c r="N107" s="185" t="str">
        <f t="shared" si="2"/>
        <v/>
      </c>
      <c r="O107" s="183"/>
      <c r="P107" s="182"/>
      <c r="Q107" s="183"/>
      <c r="R107" s="186"/>
      <c r="S107" s="190"/>
      <c r="T107" s="186"/>
      <c r="U107" s="187" t="str">
        <f t="shared" si="3"/>
        <v/>
      </c>
      <c r="V107" s="188"/>
      <c r="W107" s="182"/>
      <c r="X107" s="182"/>
      <c r="Y107" s="182"/>
      <c r="Z107" s="182"/>
      <c r="AA107" s="182"/>
      <c r="AB107" s="182"/>
      <c r="AC107" s="182"/>
      <c r="AD107" s="182"/>
      <c r="AE107" s="182"/>
      <c r="AF107" s="182"/>
      <c r="AG107" s="182"/>
      <c r="AH107" s="182"/>
      <c r="AI107" s="182"/>
      <c r="AJ107" s="182"/>
      <c r="AK107" s="182"/>
      <c r="AL107" s="182"/>
      <c r="AM107" s="182"/>
      <c r="AN107" s="182"/>
      <c r="AO107" s="182"/>
      <c r="AP107" s="182"/>
      <c r="AQ107" s="253"/>
    </row>
    <row r="108" spans="1:43" s="181" customFormat="1" x14ac:dyDescent="0.3">
      <c r="A108" s="249" t="s">
        <v>243</v>
      </c>
      <c r="B108" s="182"/>
      <c r="C108" s="182"/>
      <c r="D108" s="182"/>
      <c r="E108" s="182"/>
      <c r="F108" s="182"/>
      <c r="G108" s="183"/>
      <c r="H108" s="183"/>
      <c r="I108" s="183"/>
      <c r="J108" s="182"/>
      <c r="K108" s="186"/>
      <c r="L108" s="190"/>
      <c r="M108" s="186"/>
      <c r="N108" s="185" t="str">
        <f t="shared" si="2"/>
        <v/>
      </c>
      <c r="O108" s="183"/>
      <c r="P108" s="182"/>
      <c r="Q108" s="183"/>
      <c r="R108" s="186"/>
      <c r="S108" s="190"/>
      <c r="T108" s="186"/>
      <c r="U108" s="187" t="str">
        <f t="shared" si="3"/>
        <v/>
      </c>
      <c r="V108" s="188"/>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253"/>
    </row>
    <row r="109" spans="1:43" s="181" customFormat="1" x14ac:dyDescent="0.3">
      <c r="A109" s="250" t="s">
        <v>244</v>
      </c>
      <c r="B109" s="182"/>
      <c r="C109" s="182"/>
      <c r="D109" s="182"/>
      <c r="E109" s="182"/>
      <c r="F109" s="182"/>
      <c r="G109" s="183"/>
      <c r="H109" s="183"/>
      <c r="I109" s="183"/>
      <c r="J109" s="182"/>
      <c r="K109" s="186"/>
      <c r="L109" s="190"/>
      <c r="M109" s="186"/>
      <c r="N109" s="185" t="str">
        <f t="shared" si="2"/>
        <v/>
      </c>
      <c r="O109" s="183"/>
      <c r="P109" s="182"/>
      <c r="Q109" s="183"/>
      <c r="R109" s="186"/>
      <c r="S109" s="190"/>
      <c r="T109" s="186"/>
      <c r="U109" s="187" t="str">
        <f t="shared" si="3"/>
        <v/>
      </c>
      <c r="V109" s="188"/>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253"/>
    </row>
    <row r="110" spans="1:43" s="181" customFormat="1" x14ac:dyDescent="0.3">
      <c r="A110" s="249" t="s">
        <v>245</v>
      </c>
      <c r="B110" s="182"/>
      <c r="C110" s="182"/>
      <c r="D110" s="182"/>
      <c r="E110" s="182"/>
      <c r="F110" s="182"/>
      <c r="G110" s="183"/>
      <c r="H110" s="183"/>
      <c r="I110" s="183"/>
      <c r="J110" s="182"/>
      <c r="K110" s="186"/>
      <c r="L110" s="190"/>
      <c r="M110" s="186"/>
      <c r="N110" s="185" t="str">
        <f t="shared" si="2"/>
        <v/>
      </c>
      <c r="O110" s="183"/>
      <c r="P110" s="182"/>
      <c r="Q110" s="183"/>
      <c r="R110" s="186"/>
      <c r="S110" s="190"/>
      <c r="T110" s="186"/>
      <c r="U110" s="187" t="str">
        <f t="shared" si="3"/>
        <v/>
      </c>
      <c r="V110" s="188"/>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253"/>
    </row>
    <row r="111" spans="1:43" s="181" customFormat="1" x14ac:dyDescent="0.3">
      <c r="A111" s="250" t="s">
        <v>246</v>
      </c>
      <c r="B111" s="182"/>
      <c r="C111" s="182"/>
      <c r="D111" s="182"/>
      <c r="E111" s="182"/>
      <c r="F111" s="182"/>
      <c r="G111" s="183"/>
      <c r="H111" s="183"/>
      <c r="I111" s="183"/>
      <c r="J111" s="182"/>
      <c r="K111" s="186"/>
      <c r="L111" s="190"/>
      <c r="M111" s="186"/>
      <c r="N111" s="185" t="str">
        <f t="shared" si="2"/>
        <v/>
      </c>
      <c r="O111" s="183"/>
      <c r="P111" s="182"/>
      <c r="Q111" s="183"/>
      <c r="R111" s="186"/>
      <c r="S111" s="190"/>
      <c r="T111" s="186"/>
      <c r="U111" s="187" t="str">
        <f t="shared" si="3"/>
        <v/>
      </c>
      <c r="V111" s="188"/>
      <c r="W111" s="182"/>
      <c r="X111" s="182"/>
      <c r="Y111" s="182"/>
      <c r="Z111" s="182"/>
      <c r="AA111" s="182"/>
      <c r="AB111" s="182"/>
      <c r="AC111" s="182"/>
      <c r="AD111" s="182"/>
      <c r="AE111" s="182"/>
      <c r="AF111" s="182"/>
      <c r="AG111" s="182"/>
      <c r="AH111" s="182"/>
      <c r="AI111" s="182"/>
      <c r="AJ111" s="182"/>
      <c r="AK111" s="182"/>
      <c r="AL111" s="182"/>
      <c r="AM111" s="182"/>
      <c r="AN111" s="182"/>
      <c r="AO111" s="182"/>
      <c r="AP111" s="182"/>
      <c r="AQ111" s="253"/>
    </row>
    <row r="112" spans="1:43" s="181" customFormat="1" x14ac:dyDescent="0.3">
      <c r="A112" s="249" t="s">
        <v>247</v>
      </c>
      <c r="B112" s="182"/>
      <c r="C112" s="182"/>
      <c r="D112" s="182"/>
      <c r="E112" s="182"/>
      <c r="F112" s="182"/>
      <c r="G112" s="183"/>
      <c r="H112" s="183"/>
      <c r="I112" s="183"/>
      <c r="J112" s="182"/>
      <c r="K112" s="186"/>
      <c r="L112" s="190"/>
      <c r="M112" s="186"/>
      <c r="N112" s="185" t="str">
        <f t="shared" si="2"/>
        <v/>
      </c>
      <c r="O112" s="183"/>
      <c r="P112" s="182"/>
      <c r="Q112" s="183"/>
      <c r="R112" s="186"/>
      <c r="S112" s="190"/>
      <c r="T112" s="186"/>
      <c r="U112" s="187" t="str">
        <f t="shared" si="3"/>
        <v/>
      </c>
      <c r="V112" s="188"/>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253"/>
    </row>
    <row r="113" spans="1:43" s="181" customFormat="1" x14ac:dyDescent="0.3">
      <c r="A113" s="250" t="s">
        <v>248</v>
      </c>
      <c r="B113" s="182"/>
      <c r="C113" s="182"/>
      <c r="D113" s="182"/>
      <c r="E113" s="182"/>
      <c r="F113" s="182"/>
      <c r="G113" s="183"/>
      <c r="H113" s="183"/>
      <c r="I113" s="183"/>
      <c r="J113" s="182"/>
      <c r="K113" s="186"/>
      <c r="L113" s="190"/>
      <c r="M113" s="186"/>
      <c r="N113" s="185" t="str">
        <f t="shared" si="2"/>
        <v/>
      </c>
      <c r="O113" s="183"/>
      <c r="P113" s="182"/>
      <c r="Q113" s="183"/>
      <c r="R113" s="186"/>
      <c r="S113" s="190"/>
      <c r="T113" s="186"/>
      <c r="U113" s="187" t="str">
        <f t="shared" si="3"/>
        <v/>
      </c>
      <c r="V113" s="188"/>
      <c r="W113" s="182"/>
      <c r="X113" s="182"/>
      <c r="Y113" s="182"/>
      <c r="Z113" s="182"/>
      <c r="AA113" s="182"/>
      <c r="AB113" s="182"/>
      <c r="AC113" s="182"/>
      <c r="AD113" s="182"/>
      <c r="AE113" s="182"/>
      <c r="AF113" s="182"/>
      <c r="AG113" s="182"/>
      <c r="AH113" s="182"/>
      <c r="AI113" s="182"/>
      <c r="AJ113" s="182"/>
      <c r="AK113" s="182"/>
      <c r="AL113" s="182"/>
      <c r="AM113" s="182"/>
      <c r="AN113" s="182"/>
      <c r="AO113" s="182"/>
      <c r="AP113" s="182"/>
      <c r="AQ113" s="253"/>
    </row>
    <row r="114" spans="1:43" s="181" customFormat="1" x14ac:dyDescent="0.3">
      <c r="A114" s="249" t="s">
        <v>249</v>
      </c>
      <c r="B114" s="182"/>
      <c r="C114" s="182"/>
      <c r="D114" s="182"/>
      <c r="E114" s="182"/>
      <c r="F114" s="182"/>
      <c r="G114" s="183"/>
      <c r="H114" s="183"/>
      <c r="I114" s="183"/>
      <c r="J114" s="182"/>
      <c r="K114" s="186"/>
      <c r="L114" s="190"/>
      <c r="M114" s="186"/>
      <c r="N114" s="185" t="str">
        <f t="shared" si="2"/>
        <v/>
      </c>
      <c r="O114" s="183"/>
      <c r="P114" s="182"/>
      <c r="Q114" s="183"/>
      <c r="R114" s="186"/>
      <c r="S114" s="190"/>
      <c r="T114" s="186"/>
      <c r="U114" s="187" t="str">
        <f t="shared" si="3"/>
        <v/>
      </c>
      <c r="V114" s="188"/>
      <c r="W114" s="182"/>
      <c r="X114" s="182"/>
      <c r="Y114" s="182"/>
      <c r="Z114" s="182"/>
      <c r="AA114" s="182"/>
      <c r="AB114" s="182"/>
      <c r="AC114" s="182"/>
      <c r="AD114" s="182"/>
      <c r="AE114" s="182"/>
      <c r="AF114" s="182"/>
      <c r="AG114" s="182"/>
      <c r="AH114" s="182"/>
      <c r="AI114" s="182"/>
      <c r="AJ114" s="182"/>
      <c r="AK114" s="182"/>
      <c r="AL114" s="182"/>
      <c r="AM114" s="182"/>
      <c r="AN114" s="182"/>
      <c r="AO114" s="182"/>
      <c r="AP114" s="182"/>
      <c r="AQ114" s="253"/>
    </row>
    <row r="115" spans="1:43" s="181" customFormat="1" x14ac:dyDescent="0.3">
      <c r="A115" s="250" t="s">
        <v>250</v>
      </c>
      <c r="B115" s="182"/>
      <c r="C115" s="182"/>
      <c r="D115" s="182"/>
      <c r="E115" s="182"/>
      <c r="F115" s="182"/>
      <c r="G115" s="183"/>
      <c r="H115" s="183"/>
      <c r="I115" s="183"/>
      <c r="J115" s="182"/>
      <c r="K115" s="186"/>
      <c r="L115" s="190"/>
      <c r="M115" s="186"/>
      <c r="N115" s="185" t="str">
        <f t="shared" si="2"/>
        <v/>
      </c>
      <c r="O115" s="183"/>
      <c r="P115" s="182"/>
      <c r="Q115" s="183"/>
      <c r="R115" s="186"/>
      <c r="S115" s="190"/>
      <c r="T115" s="186"/>
      <c r="U115" s="187" t="str">
        <f t="shared" si="3"/>
        <v/>
      </c>
      <c r="V115" s="188"/>
      <c r="W115" s="182"/>
      <c r="X115" s="182"/>
      <c r="Y115" s="182"/>
      <c r="Z115" s="182"/>
      <c r="AA115" s="182"/>
      <c r="AB115" s="182"/>
      <c r="AC115" s="182"/>
      <c r="AD115" s="182"/>
      <c r="AE115" s="182"/>
      <c r="AF115" s="182"/>
      <c r="AG115" s="182"/>
      <c r="AH115" s="182"/>
      <c r="AI115" s="182"/>
      <c r="AJ115" s="182"/>
      <c r="AK115" s="182"/>
      <c r="AL115" s="182"/>
      <c r="AM115" s="182"/>
      <c r="AN115" s="182"/>
      <c r="AO115" s="182"/>
      <c r="AP115" s="182"/>
      <c r="AQ115" s="253"/>
    </row>
    <row r="116" spans="1:43" s="181" customFormat="1" x14ac:dyDescent="0.3">
      <c r="A116" s="249" t="s">
        <v>251</v>
      </c>
      <c r="B116" s="182"/>
      <c r="C116" s="182"/>
      <c r="D116" s="182"/>
      <c r="E116" s="182"/>
      <c r="F116" s="182"/>
      <c r="G116" s="183"/>
      <c r="H116" s="183"/>
      <c r="I116" s="183"/>
      <c r="J116" s="182"/>
      <c r="K116" s="186"/>
      <c r="L116" s="190"/>
      <c r="M116" s="186"/>
      <c r="N116" s="185" t="str">
        <f t="shared" si="2"/>
        <v/>
      </c>
      <c r="O116" s="183"/>
      <c r="P116" s="182"/>
      <c r="Q116" s="183"/>
      <c r="R116" s="186"/>
      <c r="S116" s="190"/>
      <c r="T116" s="186"/>
      <c r="U116" s="187" t="str">
        <f t="shared" si="3"/>
        <v/>
      </c>
      <c r="V116" s="188"/>
      <c r="W116" s="182"/>
      <c r="X116" s="182"/>
      <c r="Y116" s="182"/>
      <c r="Z116" s="182"/>
      <c r="AA116" s="182"/>
      <c r="AB116" s="182"/>
      <c r="AC116" s="182"/>
      <c r="AD116" s="182"/>
      <c r="AE116" s="182"/>
      <c r="AF116" s="182"/>
      <c r="AG116" s="182"/>
      <c r="AH116" s="182"/>
      <c r="AI116" s="182"/>
      <c r="AJ116" s="182"/>
      <c r="AK116" s="182"/>
      <c r="AL116" s="182"/>
      <c r="AM116" s="182"/>
      <c r="AN116" s="182"/>
      <c r="AO116" s="182"/>
      <c r="AP116" s="182"/>
      <c r="AQ116" s="253"/>
    </row>
    <row r="117" spans="1:43" s="181" customFormat="1" x14ac:dyDescent="0.3">
      <c r="A117" s="250" t="s">
        <v>252</v>
      </c>
      <c r="B117" s="182"/>
      <c r="C117" s="182"/>
      <c r="D117" s="182"/>
      <c r="E117" s="182"/>
      <c r="F117" s="182"/>
      <c r="G117" s="182"/>
      <c r="H117" s="182"/>
      <c r="I117" s="183"/>
      <c r="J117" s="182"/>
      <c r="K117" s="186"/>
      <c r="L117" s="190"/>
      <c r="M117" s="186"/>
      <c r="N117" s="185" t="str">
        <f t="shared" si="2"/>
        <v/>
      </c>
      <c r="O117" s="183"/>
      <c r="P117" s="182"/>
      <c r="Q117" s="183"/>
      <c r="R117" s="186"/>
      <c r="S117" s="190"/>
      <c r="T117" s="186"/>
      <c r="U117" s="187" t="str">
        <f t="shared" si="3"/>
        <v/>
      </c>
      <c r="V117" s="188"/>
      <c r="W117" s="182"/>
      <c r="X117" s="182"/>
      <c r="Y117" s="182"/>
      <c r="Z117" s="182"/>
      <c r="AA117" s="182"/>
      <c r="AB117" s="182"/>
      <c r="AC117" s="182"/>
      <c r="AD117" s="182"/>
      <c r="AE117" s="182"/>
      <c r="AF117" s="182"/>
      <c r="AG117" s="182"/>
      <c r="AH117" s="182"/>
      <c r="AI117" s="182"/>
      <c r="AJ117" s="182"/>
      <c r="AK117" s="182"/>
      <c r="AL117" s="182"/>
      <c r="AM117" s="182"/>
      <c r="AN117" s="182"/>
      <c r="AO117" s="182"/>
      <c r="AP117" s="182"/>
      <c r="AQ117" s="253"/>
    </row>
    <row r="118" spans="1:43" s="195" customFormat="1" x14ac:dyDescent="0.3">
      <c r="A118" s="249" t="s">
        <v>253</v>
      </c>
      <c r="B118" s="182"/>
      <c r="C118" s="182"/>
      <c r="D118" s="182"/>
      <c r="E118" s="182"/>
      <c r="F118" s="182"/>
      <c r="G118" s="183"/>
      <c r="H118" s="183"/>
      <c r="I118" s="183"/>
      <c r="J118" s="182"/>
      <c r="K118" s="186"/>
      <c r="L118" s="190"/>
      <c r="M118" s="186"/>
      <c r="N118" s="185" t="str">
        <f t="shared" si="2"/>
        <v/>
      </c>
      <c r="O118" s="183"/>
      <c r="P118" s="182"/>
      <c r="Q118" s="183"/>
      <c r="R118" s="186"/>
      <c r="S118" s="190"/>
      <c r="T118" s="186"/>
      <c r="U118" s="187" t="str">
        <f t="shared" si="3"/>
        <v/>
      </c>
      <c r="V118" s="193"/>
      <c r="W118" s="194"/>
      <c r="X118" s="194"/>
      <c r="Y118" s="194"/>
      <c r="Z118" s="194"/>
      <c r="AA118" s="194"/>
      <c r="AB118" s="194"/>
      <c r="AC118" s="194"/>
      <c r="AD118" s="194"/>
      <c r="AE118" s="194"/>
      <c r="AF118" s="194"/>
      <c r="AG118" s="194"/>
      <c r="AH118" s="194"/>
      <c r="AI118" s="194"/>
      <c r="AJ118" s="194"/>
      <c r="AK118" s="194"/>
      <c r="AL118" s="194"/>
      <c r="AM118" s="194"/>
      <c r="AN118" s="194"/>
      <c r="AO118" s="194"/>
      <c r="AP118" s="194"/>
      <c r="AQ118" s="254"/>
    </row>
    <row r="119" spans="1:43" s="181" customFormat="1" x14ac:dyDescent="0.3">
      <c r="A119" s="250" t="s">
        <v>254</v>
      </c>
      <c r="B119" s="182"/>
      <c r="C119" s="182"/>
      <c r="D119" s="182"/>
      <c r="E119" s="182"/>
      <c r="F119" s="182"/>
      <c r="G119" s="183"/>
      <c r="H119" s="183"/>
      <c r="I119" s="183"/>
      <c r="J119" s="182"/>
      <c r="K119" s="186"/>
      <c r="L119" s="190"/>
      <c r="M119" s="186"/>
      <c r="N119" s="185" t="str">
        <f t="shared" si="2"/>
        <v/>
      </c>
      <c r="O119" s="183"/>
      <c r="P119" s="182"/>
      <c r="Q119" s="183"/>
      <c r="R119" s="186"/>
      <c r="S119" s="190"/>
      <c r="T119" s="186"/>
      <c r="U119" s="187" t="str">
        <f t="shared" si="3"/>
        <v/>
      </c>
      <c r="V119" s="188"/>
      <c r="W119" s="182"/>
      <c r="X119" s="182"/>
      <c r="Y119" s="182"/>
      <c r="Z119" s="182"/>
      <c r="AA119" s="182"/>
      <c r="AB119" s="182"/>
      <c r="AC119" s="182"/>
      <c r="AD119" s="182"/>
      <c r="AE119" s="182"/>
      <c r="AF119" s="182"/>
      <c r="AG119" s="182"/>
      <c r="AH119" s="182"/>
      <c r="AI119" s="182"/>
      <c r="AJ119" s="182"/>
      <c r="AK119" s="182"/>
      <c r="AL119" s="182"/>
      <c r="AM119" s="182"/>
      <c r="AN119" s="182"/>
      <c r="AO119" s="182"/>
      <c r="AP119" s="182"/>
      <c r="AQ119" s="253"/>
    </row>
    <row r="120" spans="1:43" s="181" customFormat="1" x14ac:dyDescent="0.3">
      <c r="A120" s="249" t="s">
        <v>255</v>
      </c>
      <c r="B120" s="182"/>
      <c r="C120" s="182"/>
      <c r="D120" s="182"/>
      <c r="E120" s="182"/>
      <c r="F120" s="182"/>
      <c r="G120" s="183"/>
      <c r="H120" s="183"/>
      <c r="I120" s="183"/>
      <c r="J120" s="182"/>
      <c r="K120" s="186"/>
      <c r="L120" s="190"/>
      <c r="M120" s="186"/>
      <c r="N120" s="185" t="str">
        <f t="shared" si="2"/>
        <v/>
      </c>
      <c r="O120" s="183"/>
      <c r="P120" s="182"/>
      <c r="Q120" s="183"/>
      <c r="R120" s="186"/>
      <c r="S120" s="190"/>
      <c r="T120" s="186"/>
      <c r="U120" s="187" t="str">
        <f t="shared" si="3"/>
        <v/>
      </c>
      <c r="V120" s="188"/>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253"/>
    </row>
    <row r="121" spans="1:43" s="181" customFormat="1" x14ac:dyDescent="0.3">
      <c r="A121" s="250" t="s">
        <v>256</v>
      </c>
      <c r="B121" s="182"/>
      <c r="C121" s="182"/>
      <c r="D121" s="182"/>
      <c r="E121" s="182"/>
      <c r="F121" s="182"/>
      <c r="G121" s="183"/>
      <c r="H121" s="183"/>
      <c r="I121" s="183"/>
      <c r="J121" s="182"/>
      <c r="K121" s="186"/>
      <c r="L121" s="190"/>
      <c r="M121" s="186"/>
      <c r="N121" s="185" t="str">
        <f t="shared" si="2"/>
        <v/>
      </c>
      <c r="O121" s="183"/>
      <c r="P121" s="182"/>
      <c r="Q121" s="183"/>
      <c r="R121" s="186"/>
      <c r="S121" s="190"/>
      <c r="T121" s="186"/>
      <c r="U121" s="187" t="str">
        <f t="shared" si="3"/>
        <v/>
      </c>
      <c r="V121" s="188"/>
      <c r="W121" s="182"/>
      <c r="X121" s="182"/>
      <c r="Y121" s="182"/>
      <c r="Z121" s="182"/>
      <c r="AA121" s="182"/>
      <c r="AB121" s="182"/>
      <c r="AC121" s="182"/>
      <c r="AD121" s="182"/>
      <c r="AE121" s="182"/>
      <c r="AF121" s="182"/>
      <c r="AG121" s="182"/>
      <c r="AH121" s="182"/>
      <c r="AI121" s="182"/>
      <c r="AJ121" s="182"/>
      <c r="AK121" s="182"/>
      <c r="AL121" s="182"/>
      <c r="AM121" s="182"/>
      <c r="AN121" s="182"/>
      <c r="AO121" s="182"/>
      <c r="AP121" s="182"/>
      <c r="AQ121" s="253"/>
    </row>
    <row r="122" spans="1:43" s="181" customFormat="1" x14ac:dyDescent="0.3">
      <c r="A122" s="249" t="s">
        <v>257</v>
      </c>
      <c r="B122" s="182"/>
      <c r="C122" s="182"/>
      <c r="D122" s="182"/>
      <c r="E122" s="182"/>
      <c r="F122" s="182"/>
      <c r="G122" s="183"/>
      <c r="H122" s="183"/>
      <c r="I122" s="183"/>
      <c r="J122" s="182"/>
      <c r="K122" s="186"/>
      <c r="L122" s="190"/>
      <c r="M122" s="186"/>
      <c r="N122" s="185" t="str">
        <f t="shared" si="2"/>
        <v/>
      </c>
      <c r="O122" s="183"/>
      <c r="P122" s="182"/>
      <c r="Q122" s="183"/>
      <c r="R122" s="186"/>
      <c r="S122" s="190"/>
      <c r="T122" s="186"/>
      <c r="U122" s="187" t="str">
        <f t="shared" si="3"/>
        <v/>
      </c>
      <c r="V122" s="188"/>
      <c r="W122" s="182"/>
      <c r="X122" s="182"/>
      <c r="Y122" s="182"/>
      <c r="Z122" s="182"/>
      <c r="AA122" s="182"/>
      <c r="AB122" s="182"/>
      <c r="AC122" s="182"/>
      <c r="AD122" s="182"/>
      <c r="AE122" s="182"/>
      <c r="AF122" s="182"/>
      <c r="AG122" s="182"/>
      <c r="AH122" s="182"/>
      <c r="AI122" s="182"/>
      <c r="AJ122" s="182"/>
      <c r="AK122" s="182"/>
      <c r="AL122" s="182"/>
      <c r="AM122" s="182"/>
      <c r="AN122" s="182"/>
      <c r="AO122" s="182"/>
      <c r="AP122" s="182"/>
      <c r="AQ122" s="253"/>
    </row>
    <row r="123" spans="1:43" s="181" customFormat="1" x14ac:dyDescent="0.3">
      <c r="A123" s="250" t="s">
        <v>258</v>
      </c>
      <c r="B123" s="182"/>
      <c r="C123" s="182"/>
      <c r="D123" s="182"/>
      <c r="E123" s="182"/>
      <c r="F123" s="182"/>
      <c r="G123" s="182"/>
      <c r="H123" s="182"/>
      <c r="I123" s="183"/>
      <c r="J123" s="182"/>
      <c r="K123" s="186"/>
      <c r="L123" s="190"/>
      <c r="M123" s="186"/>
      <c r="N123" s="185" t="str">
        <f t="shared" si="2"/>
        <v/>
      </c>
      <c r="O123" s="183"/>
      <c r="P123" s="182"/>
      <c r="Q123" s="183"/>
      <c r="R123" s="186"/>
      <c r="S123" s="190"/>
      <c r="T123" s="186"/>
      <c r="U123" s="187" t="str">
        <f t="shared" si="3"/>
        <v/>
      </c>
      <c r="V123" s="188"/>
      <c r="W123" s="182"/>
      <c r="X123" s="182"/>
      <c r="Y123" s="182"/>
      <c r="Z123" s="182"/>
      <c r="AA123" s="182"/>
      <c r="AB123" s="182"/>
      <c r="AC123" s="182"/>
      <c r="AD123" s="182"/>
      <c r="AE123" s="182"/>
      <c r="AF123" s="182"/>
      <c r="AG123" s="182"/>
      <c r="AH123" s="182"/>
      <c r="AI123" s="182"/>
      <c r="AJ123" s="182"/>
      <c r="AK123" s="182"/>
      <c r="AL123" s="182"/>
      <c r="AM123" s="182"/>
      <c r="AN123" s="182"/>
      <c r="AO123" s="182"/>
      <c r="AP123" s="182"/>
      <c r="AQ123" s="253"/>
    </row>
    <row r="124" spans="1:43" s="199" customFormat="1" x14ac:dyDescent="0.3">
      <c r="A124" s="249" t="s">
        <v>259</v>
      </c>
      <c r="B124" s="182"/>
      <c r="C124" s="182"/>
      <c r="D124" s="182"/>
      <c r="E124" s="182"/>
      <c r="F124" s="196"/>
      <c r="G124" s="197"/>
      <c r="H124" s="197"/>
      <c r="I124" s="197"/>
      <c r="J124" s="182"/>
      <c r="K124" s="186"/>
      <c r="L124" s="190"/>
      <c r="M124" s="186"/>
      <c r="N124" s="185" t="str">
        <f t="shared" si="2"/>
        <v/>
      </c>
      <c r="O124" s="183"/>
      <c r="P124" s="196"/>
      <c r="Q124" s="197"/>
      <c r="R124" s="186"/>
      <c r="S124" s="190"/>
      <c r="T124" s="186"/>
      <c r="U124" s="187" t="str">
        <f t="shared" si="3"/>
        <v/>
      </c>
      <c r="V124" s="198"/>
      <c r="W124" s="196"/>
      <c r="X124" s="196"/>
      <c r="Y124" s="196"/>
      <c r="Z124" s="196"/>
      <c r="AA124" s="196"/>
      <c r="AB124" s="196"/>
      <c r="AC124" s="196"/>
      <c r="AD124" s="196"/>
      <c r="AE124" s="196"/>
      <c r="AF124" s="196"/>
      <c r="AG124" s="196"/>
      <c r="AH124" s="196"/>
      <c r="AI124" s="196"/>
      <c r="AJ124" s="196"/>
      <c r="AK124" s="196"/>
      <c r="AL124" s="196"/>
      <c r="AM124" s="196"/>
      <c r="AN124" s="196"/>
      <c r="AO124" s="196"/>
      <c r="AP124" s="196"/>
      <c r="AQ124" s="255"/>
    </row>
    <row r="125" spans="1:43" s="181" customFormat="1" x14ac:dyDescent="0.3">
      <c r="A125" s="250" t="s">
        <v>260</v>
      </c>
      <c r="B125" s="182"/>
      <c r="C125" s="182"/>
      <c r="D125" s="182"/>
      <c r="E125" s="182"/>
      <c r="F125" s="196"/>
      <c r="G125" s="197"/>
      <c r="H125" s="197"/>
      <c r="I125" s="197"/>
      <c r="J125" s="182"/>
      <c r="K125" s="186"/>
      <c r="L125" s="190"/>
      <c r="M125" s="186"/>
      <c r="N125" s="185" t="str">
        <f t="shared" si="2"/>
        <v/>
      </c>
      <c r="O125" s="183"/>
      <c r="P125" s="182"/>
      <c r="Q125" s="197"/>
      <c r="R125" s="186"/>
      <c r="S125" s="190"/>
      <c r="T125" s="186"/>
      <c r="U125" s="187" t="str">
        <f t="shared" si="3"/>
        <v/>
      </c>
      <c r="V125" s="188"/>
      <c r="W125" s="182"/>
      <c r="X125" s="182"/>
      <c r="Y125" s="182"/>
      <c r="Z125" s="182"/>
      <c r="AA125" s="182"/>
      <c r="AB125" s="182"/>
      <c r="AC125" s="182"/>
      <c r="AD125" s="182"/>
      <c r="AE125" s="182"/>
      <c r="AF125" s="182"/>
      <c r="AG125" s="182"/>
      <c r="AH125" s="182"/>
      <c r="AI125" s="182"/>
      <c r="AJ125" s="182"/>
      <c r="AK125" s="182"/>
      <c r="AL125" s="182"/>
      <c r="AM125" s="182"/>
      <c r="AN125" s="182"/>
      <c r="AO125" s="182"/>
      <c r="AP125" s="182"/>
      <c r="AQ125" s="253"/>
    </row>
    <row r="126" spans="1:43" s="181" customFormat="1" x14ac:dyDescent="0.3">
      <c r="A126" s="249" t="s">
        <v>261</v>
      </c>
      <c r="B126" s="182"/>
      <c r="C126" s="182"/>
      <c r="D126" s="182"/>
      <c r="E126" s="182"/>
      <c r="F126" s="196"/>
      <c r="G126" s="197"/>
      <c r="H126" s="197"/>
      <c r="I126" s="197"/>
      <c r="J126" s="182"/>
      <c r="K126" s="186"/>
      <c r="L126" s="190"/>
      <c r="M126" s="186"/>
      <c r="N126" s="185" t="str">
        <f t="shared" si="2"/>
        <v/>
      </c>
      <c r="O126" s="183"/>
      <c r="P126" s="182"/>
      <c r="Q126" s="197"/>
      <c r="R126" s="186"/>
      <c r="S126" s="190"/>
      <c r="T126" s="186"/>
      <c r="U126" s="187" t="str">
        <f t="shared" si="3"/>
        <v/>
      </c>
      <c r="V126" s="188"/>
      <c r="W126" s="182"/>
      <c r="X126" s="182"/>
      <c r="Y126" s="182"/>
      <c r="Z126" s="182"/>
      <c r="AA126" s="182"/>
      <c r="AB126" s="182"/>
      <c r="AC126" s="182"/>
      <c r="AD126" s="182"/>
      <c r="AE126" s="182"/>
      <c r="AF126" s="182"/>
      <c r="AG126" s="182"/>
      <c r="AH126" s="182"/>
      <c r="AI126" s="182"/>
      <c r="AJ126" s="182"/>
      <c r="AK126" s="182"/>
      <c r="AL126" s="182"/>
      <c r="AM126" s="182"/>
      <c r="AN126" s="182"/>
      <c r="AO126" s="182"/>
      <c r="AP126" s="182"/>
      <c r="AQ126" s="253"/>
    </row>
    <row r="127" spans="1:43" s="181" customFormat="1" x14ac:dyDescent="0.3">
      <c r="A127" s="250" t="s">
        <v>262</v>
      </c>
      <c r="B127" s="182"/>
      <c r="C127" s="182"/>
      <c r="D127" s="182"/>
      <c r="E127" s="182"/>
      <c r="F127" s="196"/>
      <c r="G127" s="197"/>
      <c r="H127" s="197"/>
      <c r="I127" s="197"/>
      <c r="J127" s="182"/>
      <c r="K127" s="186"/>
      <c r="L127" s="190"/>
      <c r="M127" s="186"/>
      <c r="N127" s="185" t="str">
        <f t="shared" si="2"/>
        <v/>
      </c>
      <c r="O127" s="183"/>
      <c r="P127" s="182"/>
      <c r="Q127" s="197"/>
      <c r="R127" s="186"/>
      <c r="S127" s="190"/>
      <c r="T127" s="186"/>
      <c r="U127" s="187" t="str">
        <f t="shared" si="3"/>
        <v/>
      </c>
      <c r="V127" s="188"/>
      <c r="W127" s="182"/>
      <c r="X127" s="182"/>
      <c r="Y127" s="182"/>
      <c r="Z127" s="182"/>
      <c r="AA127" s="182"/>
      <c r="AB127" s="182"/>
      <c r="AC127" s="182"/>
      <c r="AD127" s="182"/>
      <c r="AE127" s="182"/>
      <c r="AF127" s="182"/>
      <c r="AG127" s="182"/>
      <c r="AH127" s="182"/>
      <c r="AI127" s="182"/>
      <c r="AJ127" s="182"/>
      <c r="AK127" s="182"/>
      <c r="AL127" s="182"/>
      <c r="AM127" s="182"/>
      <c r="AN127" s="182"/>
      <c r="AO127" s="182"/>
      <c r="AP127" s="182"/>
      <c r="AQ127" s="253"/>
    </row>
    <row r="128" spans="1:43" s="181" customFormat="1" x14ac:dyDescent="0.3">
      <c r="A128" s="249" t="s">
        <v>263</v>
      </c>
      <c r="B128" s="182"/>
      <c r="C128" s="182"/>
      <c r="D128" s="182"/>
      <c r="E128" s="182"/>
      <c r="F128" s="196"/>
      <c r="G128" s="197"/>
      <c r="H128" s="197"/>
      <c r="I128" s="197"/>
      <c r="J128" s="182"/>
      <c r="K128" s="186"/>
      <c r="L128" s="190"/>
      <c r="M128" s="186"/>
      <c r="N128" s="185" t="str">
        <f t="shared" si="2"/>
        <v/>
      </c>
      <c r="O128" s="183"/>
      <c r="P128" s="196"/>
      <c r="Q128" s="197"/>
      <c r="R128" s="186"/>
      <c r="S128" s="190"/>
      <c r="T128" s="186"/>
      <c r="U128" s="187" t="str">
        <f t="shared" si="3"/>
        <v/>
      </c>
      <c r="V128" s="188"/>
      <c r="W128" s="182"/>
      <c r="X128" s="182"/>
      <c r="Y128" s="182"/>
      <c r="Z128" s="182"/>
      <c r="AA128" s="182"/>
      <c r="AB128" s="182"/>
      <c r="AC128" s="182"/>
      <c r="AD128" s="182"/>
      <c r="AE128" s="182"/>
      <c r="AF128" s="182"/>
      <c r="AG128" s="182"/>
      <c r="AH128" s="182"/>
      <c r="AI128" s="182"/>
      <c r="AJ128" s="182"/>
      <c r="AK128" s="182"/>
      <c r="AL128" s="182"/>
      <c r="AM128" s="182"/>
      <c r="AN128" s="182"/>
      <c r="AO128" s="182"/>
      <c r="AP128" s="182"/>
      <c r="AQ128" s="253"/>
    </row>
    <row r="129" spans="1:43" s="181" customFormat="1" x14ac:dyDescent="0.3">
      <c r="A129" s="250" t="s">
        <v>264</v>
      </c>
      <c r="B129" s="182"/>
      <c r="C129" s="182"/>
      <c r="D129" s="182"/>
      <c r="E129" s="182"/>
      <c r="F129" s="196"/>
      <c r="G129" s="197"/>
      <c r="H129" s="197"/>
      <c r="I129" s="197"/>
      <c r="J129" s="182"/>
      <c r="K129" s="186"/>
      <c r="L129" s="190"/>
      <c r="M129" s="186"/>
      <c r="N129" s="185" t="str">
        <f t="shared" si="2"/>
        <v/>
      </c>
      <c r="O129" s="183"/>
      <c r="P129" s="196"/>
      <c r="Q129" s="197"/>
      <c r="R129" s="186"/>
      <c r="S129" s="190"/>
      <c r="T129" s="186"/>
      <c r="U129" s="187" t="str">
        <f t="shared" si="3"/>
        <v/>
      </c>
      <c r="V129" s="188"/>
      <c r="W129" s="182"/>
      <c r="X129" s="182"/>
      <c r="Y129" s="182"/>
      <c r="Z129" s="182"/>
      <c r="AA129" s="182"/>
      <c r="AB129" s="182"/>
      <c r="AC129" s="182"/>
      <c r="AD129" s="182"/>
      <c r="AE129" s="182"/>
      <c r="AF129" s="182"/>
      <c r="AG129" s="182"/>
      <c r="AH129" s="182"/>
      <c r="AI129" s="182"/>
      <c r="AJ129" s="182"/>
      <c r="AK129" s="182"/>
      <c r="AL129" s="182"/>
      <c r="AM129" s="182"/>
      <c r="AN129" s="182"/>
      <c r="AO129" s="182"/>
      <c r="AP129" s="182"/>
      <c r="AQ129" s="253"/>
    </row>
    <row r="130" spans="1:43" s="181" customFormat="1" x14ac:dyDescent="0.3">
      <c r="A130" s="249" t="s">
        <v>265</v>
      </c>
      <c r="B130" s="182"/>
      <c r="C130" s="182"/>
      <c r="D130" s="182"/>
      <c r="E130" s="182"/>
      <c r="F130" s="196"/>
      <c r="G130" s="197"/>
      <c r="H130" s="197"/>
      <c r="I130" s="183"/>
      <c r="J130" s="196"/>
      <c r="K130" s="186"/>
      <c r="L130" s="190"/>
      <c r="M130" s="186"/>
      <c r="N130" s="185" t="str">
        <f t="shared" si="2"/>
        <v/>
      </c>
      <c r="O130" s="183"/>
      <c r="P130" s="196"/>
      <c r="Q130" s="197"/>
      <c r="R130" s="186"/>
      <c r="S130" s="190"/>
      <c r="T130" s="186"/>
      <c r="U130" s="187" t="str">
        <f t="shared" si="3"/>
        <v/>
      </c>
      <c r="V130" s="188"/>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253"/>
    </row>
    <row r="131" spans="1:43" s="181" customFormat="1" x14ac:dyDescent="0.3">
      <c r="A131" s="250" t="s">
        <v>266</v>
      </c>
      <c r="B131" s="182"/>
      <c r="C131" s="182"/>
      <c r="D131" s="182"/>
      <c r="E131" s="182"/>
      <c r="F131" s="182"/>
      <c r="G131" s="197"/>
      <c r="H131" s="197"/>
      <c r="I131" s="183"/>
      <c r="J131" s="182"/>
      <c r="K131" s="186"/>
      <c r="L131" s="190"/>
      <c r="M131" s="186"/>
      <c r="N131" s="185" t="str">
        <f t="shared" si="2"/>
        <v/>
      </c>
      <c r="O131" s="183"/>
      <c r="P131" s="182"/>
      <c r="Q131" s="197"/>
      <c r="R131" s="186"/>
      <c r="S131" s="190"/>
      <c r="T131" s="186"/>
      <c r="U131" s="187" t="str">
        <f t="shared" si="3"/>
        <v/>
      </c>
      <c r="V131" s="188"/>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253"/>
    </row>
    <row r="132" spans="1:43" s="181" customFormat="1" x14ac:dyDescent="0.3">
      <c r="A132" s="249" t="s">
        <v>267</v>
      </c>
      <c r="B132" s="182"/>
      <c r="C132" s="182"/>
      <c r="D132" s="182"/>
      <c r="E132" s="182"/>
      <c r="F132" s="182"/>
      <c r="G132" s="197"/>
      <c r="H132" s="197"/>
      <c r="I132" s="183"/>
      <c r="J132" s="182"/>
      <c r="K132" s="186"/>
      <c r="L132" s="190"/>
      <c r="M132" s="186"/>
      <c r="N132" s="185" t="str">
        <f t="shared" si="2"/>
        <v/>
      </c>
      <c r="O132" s="183"/>
      <c r="P132" s="182"/>
      <c r="Q132" s="197"/>
      <c r="R132" s="186"/>
      <c r="S132" s="190"/>
      <c r="T132" s="186"/>
      <c r="U132" s="187" t="str">
        <f t="shared" si="3"/>
        <v/>
      </c>
      <c r="V132" s="188"/>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253"/>
    </row>
    <row r="133" spans="1:43" s="181" customFormat="1" x14ac:dyDescent="0.3">
      <c r="A133" s="250" t="s">
        <v>268</v>
      </c>
      <c r="B133" s="182"/>
      <c r="C133" s="182"/>
      <c r="D133" s="182"/>
      <c r="E133" s="182"/>
      <c r="F133" s="182"/>
      <c r="G133" s="197"/>
      <c r="H133" s="197"/>
      <c r="I133" s="183"/>
      <c r="J133" s="182"/>
      <c r="K133" s="186"/>
      <c r="L133" s="190"/>
      <c r="M133" s="186"/>
      <c r="N133" s="185" t="str">
        <f t="shared" si="2"/>
        <v/>
      </c>
      <c r="O133" s="183"/>
      <c r="P133" s="182"/>
      <c r="Q133" s="197"/>
      <c r="R133" s="186"/>
      <c r="S133" s="190"/>
      <c r="T133" s="186"/>
      <c r="U133" s="187" t="str">
        <f t="shared" si="3"/>
        <v/>
      </c>
      <c r="V133" s="188"/>
      <c r="W133" s="182"/>
      <c r="X133" s="182"/>
      <c r="Y133" s="182"/>
      <c r="Z133" s="182"/>
      <c r="AA133" s="182"/>
      <c r="AB133" s="182"/>
      <c r="AC133" s="182"/>
      <c r="AD133" s="182"/>
      <c r="AE133" s="182"/>
      <c r="AF133" s="182"/>
      <c r="AG133" s="182"/>
      <c r="AH133" s="182"/>
      <c r="AI133" s="182"/>
      <c r="AJ133" s="182"/>
      <c r="AK133" s="182"/>
      <c r="AL133" s="182"/>
      <c r="AM133" s="182"/>
      <c r="AN133" s="182"/>
      <c r="AO133" s="182"/>
      <c r="AP133" s="182"/>
      <c r="AQ133" s="253"/>
    </row>
    <row r="134" spans="1:43" s="181" customFormat="1" x14ac:dyDescent="0.3">
      <c r="A134" s="249" t="s">
        <v>269</v>
      </c>
      <c r="B134" s="182"/>
      <c r="C134" s="182"/>
      <c r="D134" s="182"/>
      <c r="E134" s="182"/>
      <c r="F134" s="196"/>
      <c r="G134" s="197"/>
      <c r="H134" s="197"/>
      <c r="I134" s="183"/>
      <c r="J134" s="182"/>
      <c r="K134" s="186"/>
      <c r="L134" s="190"/>
      <c r="M134" s="186"/>
      <c r="N134" s="185" t="str">
        <f t="shared" si="2"/>
        <v/>
      </c>
      <c r="O134" s="183"/>
      <c r="P134" s="182"/>
      <c r="Q134" s="197"/>
      <c r="R134" s="186"/>
      <c r="S134" s="190"/>
      <c r="T134" s="186"/>
      <c r="U134" s="187" t="str">
        <f t="shared" si="3"/>
        <v/>
      </c>
      <c r="V134" s="188"/>
      <c r="W134" s="182"/>
      <c r="X134" s="182"/>
      <c r="Y134" s="182"/>
      <c r="Z134" s="182"/>
      <c r="AA134" s="182"/>
      <c r="AB134" s="182"/>
      <c r="AC134" s="182"/>
      <c r="AD134" s="182"/>
      <c r="AE134" s="182"/>
      <c r="AF134" s="182"/>
      <c r="AG134" s="182"/>
      <c r="AH134" s="182"/>
      <c r="AI134" s="182"/>
      <c r="AJ134" s="182"/>
      <c r="AK134" s="182"/>
      <c r="AL134" s="182"/>
      <c r="AM134" s="182"/>
      <c r="AN134" s="182"/>
      <c r="AO134" s="182"/>
      <c r="AP134" s="182"/>
      <c r="AQ134" s="253"/>
    </row>
    <row r="135" spans="1:43" s="181" customFormat="1" x14ac:dyDescent="0.3">
      <c r="A135" s="250" t="s">
        <v>270</v>
      </c>
      <c r="B135" s="182"/>
      <c r="C135" s="182"/>
      <c r="D135" s="182"/>
      <c r="E135" s="182"/>
      <c r="F135" s="182"/>
      <c r="G135" s="197"/>
      <c r="H135" s="183"/>
      <c r="I135" s="183"/>
      <c r="J135" s="182"/>
      <c r="K135" s="186"/>
      <c r="L135" s="190"/>
      <c r="M135" s="186"/>
      <c r="N135" s="185" t="str">
        <f t="shared" ref="N135:N198" si="4">IF(K135&gt;0,K135*L135*M135,"")</f>
        <v/>
      </c>
      <c r="O135" s="183"/>
      <c r="P135" s="182"/>
      <c r="Q135" s="183"/>
      <c r="R135" s="186"/>
      <c r="S135" s="190"/>
      <c r="T135" s="186"/>
      <c r="U135" s="187" t="str">
        <f t="shared" ref="U135:U198" si="5">IF(R135&gt;0,R135*S135*T135,"")</f>
        <v/>
      </c>
      <c r="V135" s="188"/>
      <c r="W135" s="182"/>
      <c r="X135" s="182"/>
      <c r="Y135" s="182"/>
      <c r="Z135" s="182"/>
      <c r="AA135" s="182"/>
      <c r="AB135" s="182"/>
      <c r="AC135" s="182"/>
      <c r="AD135" s="182"/>
      <c r="AE135" s="182"/>
      <c r="AF135" s="182"/>
      <c r="AG135" s="182"/>
      <c r="AH135" s="182"/>
      <c r="AI135" s="182"/>
      <c r="AJ135" s="182"/>
      <c r="AK135" s="182"/>
      <c r="AL135" s="182"/>
      <c r="AM135" s="182"/>
      <c r="AN135" s="182"/>
      <c r="AO135" s="182"/>
      <c r="AP135" s="182"/>
      <c r="AQ135" s="253"/>
    </row>
    <row r="136" spans="1:43" s="181" customFormat="1" x14ac:dyDescent="0.3">
      <c r="A136" s="249" t="s">
        <v>271</v>
      </c>
      <c r="B136" s="182"/>
      <c r="C136" s="182"/>
      <c r="D136" s="182"/>
      <c r="E136" s="182"/>
      <c r="F136" s="182"/>
      <c r="G136" s="197"/>
      <c r="H136" s="183"/>
      <c r="I136" s="183"/>
      <c r="J136" s="182"/>
      <c r="K136" s="186"/>
      <c r="L136" s="190"/>
      <c r="M136" s="186"/>
      <c r="N136" s="185" t="str">
        <f t="shared" si="4"/>
        <v/>
      </c>
      <c r="O136" s="183"/>
      <c r="P136" s="182"/>
      <c r="Q136" s="183"/>
      <c r="R136" s="186"/>
      <c r="S136" s="190"/>
      <c r="T136" s="186"/>
      <c r="U136" s="187" t="str">
        <f t="shared" si="5"/>
        <v/>
      </c>
      <c r="V136" s="188"/>
      <c r="W136" s="182"/>
      <c r="X136" s="182"/>
      <c r="Y136" s="182"/>
      <c r="Z136" s="182"/>
      <c r="AA136" s="182"/>
      <c r="AB136" s="182"/>
      <c r="AC136" s="182"/>
      <c r="AD136" s="182"/>
      <c r="AE136" s="182"/>
      <c r="AF136" s="182"/>
      <c r="AG136" s="182"/>
      <c r="AH136" s="182"/>
      <c r="AI136" s="182"/>
      <c r="AJ136" s="182"/>
      <c r="AK136" s="182"/>
      <c r="AL136" s="182"/>
      <c r="AM136" s="182"/>
      <c r="AN136" s="182"/>
      <c r="AO136" s="182"/>
      <c r="AP136" s="182"/>
      <c r="AQ136" s="253"/>
    </row>
    <row r="137" spans="1:43" s="181" customFormat="1" x14ac:dyDescent="0.3">
      <c r="A137" s="250" t="s">
        <v>272</v>
      </c>
      <c r="B137" s="182"/>
      <c r="C137" s="182"/>
      <c r="D137" s="182"/>
      <c r="E137" s="182"/>
      <c r="F137" s="196"/>
      <c r="G137" s="197"/>
      <c r="H137" s="197"/>
      <c r="I137" s="183"/>
      <c r="J137" s="196"/>
      <c r="K137" s="186"/>
      <c r="L137" s="190"/>
      <c r="M137" s="186"/>
      <c r="N137" s="185" t="str">
        <f t="shared" si="4"/>
        <v/>
      </c>
      <c r="O137" s="183"/>
      <c r="P137" s="196"/>
      <c r="Q137" s="197"/>
      <c r="R137" s="186"/>
      <c r="S137" s="190"/>
      <c r="T137" s="186"/>
      <c r="U137" s="187" t="str">
        <f t="shared" si="5"/>
        <v/>
      </c>
      <c r="V137" s="188"/>
      <c r="W137" s="182"/>
      <c r="X137" s="182"/>
      <c r="Y137" s="182"/>
      <c r="Z137" s="182"/>
      <c r="AA137" s="182"/>
      <c r="AB137" s="182"/>
      <c r="AC137" s="182"/>
      <c r="AD137" s="182"/>
      <c r="AE137" s="182"/>
      <c r="AF137" s="182"/>
      <c r="AG137" s="182"/>
      <c r="AH137" s="182"/>
      <c r="AI137" s="182"/>
      <c r="AJ137" s="182"/>
      <c r="AK137" s="182"/>
      <c r="AL137" s="182"/>
      <c r="AM137" s="182"/>
      <c r="AN137" s="182"/>
      <c r="AO137" s="182"/>
      <c r="AP137" s="182"/>
      <c r="AQ137" s="253"/>
    </row>
    <row r="138" spans="1:43" s="181" customFormat="1" x14ac:dyDescent="0.3">
      <c r="A138" s="249" t="s">
        <v>273</v>
      </c>
      <c r="B138" s="182"/>
      <c r="C138" s="182"/>
      <c r="D138" s="182"/>
      <c r="E138" s="182"/>
      <c r="F138" s="182"/>
      <c r="G138" s="182"/>
      <c r="H138" s="182"/>
      <c r="I138" s="183"/>
      <c r="J138" s="182"/>
      <c r="K138" s="186"/>
      <c r="L138" s="190"/>
      <c r="M138" s="186"/>
      <c r="N138" s="185" t="str">
        <f t="shared" si="4"/>
        <v/>
      </c>
      <c r="O138" s="183"/>
      <c r="P138" s="182"/>
      <c r="Q138" s="182"/>
      <c r="R138" s="186"/>
      <c r="S138" s="190"/>
      <c r="T138" s="186"/>
      <c r="U138" s="187" t="str">
        <f t="shared" si="5"/>
        <v/>
      </c>
      <c r="V138" s="188"/>
      <c r="W138" s="182"/>
      <c r="X138" s="182"/>
      <c r="Y138" s="182"/>
      <c r="Z138" s="182"/>
      <c r="AA138" s="182"/>
      <c r="AB138" s="182"/>
      <c r="AC138" s="182"/>
      <c r="AD138" s="182"/>
      <c r="AE138" s="182"/>
      <c r="AF138" s="182"/>
      <c r="AG138" s="182"/>
      <c r="AH138" s="182"/>
      <c r="AI138" s="182"/>
      <c r="AJ138" s="182"/>
      <c r="AK138" s="182"/>
      <c r="AL138" s="182"/>
      <c r="AM138" s="182"/>
      <c r="AN138" s="182"/>
      <c r="AO138" s="182"/>
      <c r="AP138" s="182"/>
      <c r="AQ138" s="253"/>
    </row>
    <row r="139" spans="1:43" s="181" customFormat="1" x14ac:dyDescent="0.3">
      <c r="A139" s="250" t="s">
        <v>274</v>
      </c>
      <c r="B139" s="182"/>
      <c r="C139" s="182"/>
      <c r="D139" s="182"/>
      <c r="E139" s="182"/>
      <c r="F139" s="182"/>
      <c r="G139" s="182"/>
      <c r="H139" s="182"/>
      <c r="I139" s="183"/>
      <c r="J139" s="182"/>
      <c r="K139" s="186"/>
      <c r="L139" s="190"/>
      <c r="M139" s="186"/>
      <c r="N139" s="185" t="str">
        <f t="shared" si="4"/>
        <v/>
      </c>
      <c r="O139" s="183"/>
      <c r="P139" s="182"/>
      <c r="Q139" s="182"/>
      <c r="R139" s="186"/>
      <c r="S139" s="190"/>
      <c r="T139" s="186"/>
      <c r="U139" s="187" t="str">
        <f t="shared" si="5"/>
        <v/>
      </c>
      <c r="V139" s="188"/>
      <c r="W139" s="182"/>
      <c r="X139" s="182"/>
      <c r="Y139" s="182"/>
      <c r="Z139" s="182"/>
      <c r="AA139" s="182"/>
      <c r="AB139" s="182"/>
      <c r="AC139" s="182"/>
      <c r="AD139" s="182"/>
      <c r="AE139" s="182"/>
      <c r="AF139" s="182"/>
      <c r="AG139" s="182"/>
      <c r="AH139" s="182"/>
      <c r="AI139" s="182"/>
      <c r="AJ139" s="182"/>
      <c r="AK139" s="182"/>
      <c r="AL139" s="182"/>
      <c r="AM139" s="182"/>
      <c r="AN139" s="182"/>
      <c r="AO139" s="182"/>
      <c r="AP139" s="182"/>
      <c r="AQ139" s="253"/>
    </row>
    <row r="140" spans="1:43" s="181" customFormat="1" x14ac:dyDescent="0.3">
      <c r="A140" s="249" t="s">
        <v>275</v>
      </c>
      <c r="B140" s="182"/>
      <c r="C140" s="182"/>
      <c r="D140" s="182"/>
      <c r="E140" s="182"/>
      <c r="F140" s="182"/>
      <c r="G140" s="182"/>
      <c r="H140" s="182"/>
      <c r="I140" s="183"/>
      <c r="J140" s="182"/>
      <c r="K140" s="186"/>
      <c r="L140" s="190"/>
      <c r="M140" s="186"/>
      <c r="N140" s="185" t="str">
        <f t="shared" si="4"/>
        <v/>
      </c>
      <c r="O140" s="183"/>
      <c r="P140" s="182"/>
      <c r="Q140" s="182"/>
      <c r="R140" s="186"/>
      <c r="S140" s="190"/>
      <c r="T140" s="186"/>
      <c r="U140" s="187" t="str">
        <f t="shared" si="5"/>
        <v/>
      </c>
      <c r="V140" s="188"/>
      <c r="W140" s="182"/>
      <c r="X140" s="182"/>
      <c r="Y140" s="182"/>
      <c r="Z140" s="182"/>
      <c r="AA140" s="182"/>
      <c r="AB140" s="182"/>
      <c r="AC140" s="182"/>
      <c r="AD140" s="182"/>
      <c r="AE140" s="182"/>
      <c r="AF140" s="182"/>
      <c r="AG140" s="182"/>
      <c r="AH140" s="182"/>
      <c r="AI140" s="182"/>
      <c r="AJ140" s="182"/>
      <c r="AK140" s="182"/>
      <c r="AL140" s="182"/>
      <c r="AM140" s="182"/>
      <c r="AN140" s="182"/>
      <c r="AO140" s="182"/>
      <c r="AP140" s="182"/>
      <c r="AQ140" s="253"/>
    </row>
    <row r="141" spans="1:43" s="181" customFormat="1" x14ac:dyDescent="0.3">
      <c r="A141" s="250" t="s">
        <v>276</v>
      </c>
      <c r="B141" s="182"/>
      <c r="C141" s="182"/>
      <c r="D141" s="182"/>
      <c r="E141" s="182"/>
      <c r="F141" s="182"/>
      <c r="G141" s="182"/>
      <c r="H141" s="182"/>
      <c r="I141" s="183"/>
      <c r="J141" s="182"/>
      <c r="K141" s="186"/>
      <c r="L141" s="190"/>
      <c r="M141" s="186"/>
      <c r="N141" s="185" t="str">
        <f t="shared" si="4"/>
        <v/>
      </c>
      <c r="O141" s="183"/>
      <c r="P141" s="182"/>
      <c r="Q141" s="182"/>
      <c r="R141" s="186"/>
      <c r="S141" s="190"/>
      <c r="T141" s="186"/>
      <c r="U141" s="187" t="str">
        <f t="shared" si="5"/>
        <v/>
      </c>
      <c r="V141" s="188"/>
      <c r="W141" s="182"/>
      <c r="X141" s="182"/>
      <c r="Y141" s="182"/>
      <c r="Z141" s="182"/>
      <c r="AA141" s="182"/>
      <c r="AB141" s="182"/>
      <c r="AC141" s="182"/>
      <c r="AD141" s="182"/>
      <c r="AE141" s="182"/>
      <c r="AF141" s="182"/>
      <c r="AG141" s="182"/>
      <c r="AH141" s="182"/>
      <c r="AI141" s="182"/>
      <c r="AJ141" s="182"/>
      <c r="AK141" s="182"/>
      <c r="AL141" s="182"/>
      <c r="AM141" s="182"/>
      <c r="AN141" s="182"/>
      <c r="AO141" s="182"/>
      <c r="AP141" s="182"/>
      <c r="AQ141" s="253"/>
    </row>
    <row r="142" spans="1:43" s="181" customFormat="1" x14ac:dyDescent="0.3">
      <c r="A142" s="249" t="s">
        <v>277</v>
      </c>
      <c r="B142" s="182"/>
      <c r="C142" s="182"/>
      <c r="D142" s="182"/>
      <c r="E142" s="182"/>
      <c r="F142" s="182"/>
      <c r="G142" s="183"/>
      <c r="H142" s="183"/>
      <c r="I142" s="183"/>
      <c r="J142" s="182"/>
      <c r="K142" s="186"/>
      <c r="L142" s="190"/>
      <c r="M142" s="186"/>
      <c r="N142" s="185" t="str">
        <f t="shared" si="4"/>
        <v/>
      </c>
      <c r="O142" s="183"/>
      <c r="P142" s="182"/>
      <c r="Q142" s="183"/>
      <c r="R142" s="186"/>
      <c r="S142" s="190"/>
      <c r="T142" s="186"/>
      <c r="U142" s="187" t="str">
        <f t="shared" si="5"/>
        <v/>
      </c>
      <c r="V142" s="188"/>
      <c r="W142" s="182"/>
      <c r="X142" s="182"/>
      <c r="Y142" s="182"/>
      <c r="Z142" s="182"/>
      <c r="AA142" s="182"/>
      <c r="AB142" s="182"/>
      <c r="AC142" s="182"/>
      <c r="AD142" s="182"/>
      <c r="AE142" s="182"/>
      <c r="AF142" s="182"/>
      <c r="AG142" s="182"/>
      <c r="AH142" s="182"/>
      <c r="AI142" s="182"/>
      <c r="AJ142" s="182"/>
      <c r="AK142" s="182"/>
      <c r="AL142" s="182"/>
      <c r="AM142" s="182"/>
      <c r="AN142" s="182"/>
      <c r="AO142" s="182"/>
      <c r="AP142" s="182"/>
      <c r="AQ142" s="253"/>
    </row>
    <row r="143" spans="1:43" s="203" customFormat="1" x14ac:dyDescent="0.3">
      <c r="A143" s="250" t="s">
        <v>278</v>
      </c>
      <c r="B143" s="182"/>
      <c r="C143" s="182"/>
      <c r="D143" s="182"/>
      <c r="E143" s="182"/>
      <c r="F143" s="182"/>
      <c r="G143" s="197"/>
      <c r="H143" s="183"/>
      <c r="I143" s="183"/>
      <c r="J143" s="182"/>
      <c r="K143" s="186"/>
      <c r="L143" s="190"/>
      <c r="M143" s="186"/>
      <c r="N143" s="185" t="str">
        <f t="shared" si="4"/>
        <v/>
      </c>
      <c r="O143" s="183"/>
      <c r="P143" s="182"/>
      <c r="Q143" s="200"/>
      <c r="R143" s="186"/>
      <c r="S143" s="190"/>
      <c r="T143" s="186"/>
      <c r="U143" s="187" t="str">
        <f t="shared" si="5"/>
        <v/>
      </c>
      <c r="V143" s="201"/>
      <c r="W143" s="202"/>
      <c r="X143" s="202"/>
      <c r="Y143" s="202"/>
      <c r="Z143" s="202"/>
      <c r="AA143" s="202"/>
      <c r="AB143" s="202"/>
      <c r="AC143" s="202"/>
      <c r="AD143" s="202"/>
      <c r="AE143" s="202"/>
      <c r="AF143" s="202"/>
      <c r="AG143" s="202"/>
      <c r="AH143" s="202"/>
      <c r="AI143" s="202"/>
      <c r="AJ143" s="202"/>
      <c r="AK143" s="202"/>
      <c r="AL143" s="202"/>
      <c r="AM143" s="202"/>
      <c r="AN143" s="202"/>
      <c r="AO143" s="202"/>
      <c r="AP143" s="202"/>
      <c r="AQ143" s="256"/>
    </row>
    <row r="144" spans="1:43" s="203" customFormat="1" x14ac:dyDescent="0.3">
      <c r="A144" s="249" t="s">
        <v>279</v>
      </c>
      <c r="B144" s="182"/>
      <c r="C144" s="182"/>
      <c r="D144" s="182"/>
      <c r="E144" s="182"/>
      <c r="F144" s="182"/>
      <c r="G144" s="197"/>
      <c r="H144" s="183"/>
      <c r="I144" s="183"/>
      <c r="J144" s="182"/>
      <c r="K144" s="186"/>
      <c r="L144" s="190"/>
      <c r="M144" s="186"/>
      <c r="N144" s="185" t="str">
        <f t="shared" si="4"/>
        <v/>
      </c>
      <c r="O144" s="183"/>
      <c r="P144" s="182"/>
      <c r="Q144" s="200"/>
      <c r="R144" s="186"/>
      <c r="S144" s="190"/>
      <c r="T144" s="186"/>
      <c r="U144" s="187" t="str">
        <f t="shared" si="5"/>
        <v/>
      </c>
      <c r="V144" s="201"/>
      <c r="W144" s="202"/>
      <c r="X144" s="202"/>
      <c r="Y144" s="202"/>
      <c r="Z144" s="202"/>
      <c r="AA144" s="202"/>
      <c r="AB144" s="202"/>
      <c r="AC144" s="202"/>
      <c r="AD144" s="202"/>
      <c r="AE144" s="202"/>
      <c r="AF144" s="202"/>
      <c r="AG144" s="202"/>
      <c r="AH144" s="202"/>
      <c r="AI144" s="202"/>
      <c r="AJ144" s="202"/>
      <c r="AK144" s="202"/>
      <c r="AL144" s="202"/>
      <c r="AM144" s="202"/>
      <c r="AN144" s="202"/>
      <c r="AO144" s="202"/>
      <c r="AP144" s="202"/>
      <c r="AQ144" s="256"/>
    </row>
    <row r="145" spans="1:43" s="203" customFormat="1" x14ac:dyDescent="0.3">
      <c r="A145" s="250" t="s">
        <v>280</v>
      </c>
      <c r="B145" s="182"/>
      <c r="C145" s="182"/>
      <c r="D145" s="182"/>
      <c r="E145" s="182"/>
      <c r="F145" s="182"/>
      <c r="G145" s="197"/>
      <c r="H145" s="183"/>
      <c r="I145" s="183"/>
      <c r="J145" s="182"/>
      <c r="K145" s="186"/>
      <c r="L145" s="190"/>
      <c r="M145" s="186"/>
      <c r="N145" s="185" t="str">
        <f t="shared" si="4"/>
        <v/>
      </c>
      <c r="O145" s="183"/>
      <c r="P145" s="182"/>
      <c r="Q145" s="200"/>
      <c r="R145" s="186"/>
      <c r="S145" s="190"/>
      <c r="T145" s="186"/>
      <c r="U145" s="187" t="str">
        <f t="shared" si="5"/>
        <v/>
      </c>
      <c r="V145" s="201"/>
      <c r="W145" s="202"/>
      <c r="X145" s="202"/>
      <c r="Y145" s="202"/>
      <c r="Z145" s="202"/>
      <c r="AA145" s="202"/>
      <c r="AB145" s="202"/>
      <c r="AC145" s="202"/>
      <c r="AD145" s="202"/>
      <c r="AE145" s="202"/>
      <c r="AF145" s="202"/>
      <c r="AG145" s="202"/>
      <c r="AH145" s="202"/>
      <c r="AI145" s="202"/>
      <c r="AJ145" s="202"/>
      <c r="AK145" s="202"/>
      <c r="AL145" s="202"/>
      <c r="AM145" s="202"/>
      <c r="AN145" s="202"/>
      <c r="AO145" s="202"/>
      <c r="AP145" s="202"/>
      <c r="AQ145" s="256"/>
    </row>
    <row r="146" spans="1:43" s="203" customFormat="1" x14ac:dyDescent="0.3">
      <c r="A146" s="249" t="s">
        <v>281</v>
      </c>
      <c r="B146" s="182"/>
      <c r="C146" s="182"/>
      <c r="D146" s="182"/>
      <c r="E146" s="182"/>
      <c r="F146" s="182"/>
      <c r="G146" s="197"/>
      <c r="H146" s="183"/>
      <c r="I146" s="183"/>
      <c r="J146" s="182"/>
      <c r="K146" s="186"/>
      <c r="L146" s="190"/>
      <c r="M146" s="186"/>
      <c r="N146" s="185" t="str">
        <f t="shared" si="4"/>
        <v/>
      </c>
      <c r="O146" s="183"/>
      <c r="P146" s="182"/>
      <c r="Q146" s="200"/>
      <c r="R146" s="186"/>
      <c r="S146" s="190"/>
      <c r="T146" s="186"/>
      <c r="U146" s="187" t="str">
        <f t="shared" si="5"/>
        <v/>
      </c>
      <c r="V146" s="201"/>
      <c r="W146" s="202"/>
      <c r="X146" s="202"/>
      <c r="Y146" s="202"/>
      <c r="Z146" s="202"/>
      <c r="AA146" s="202"/>
      <c r="AB146" s="202"/>
      <c r="AC146" s="202"/>
      <c r="AD146" s="202"/>
      <c r="AE146" s="202"/>
      <c r="AF146" s="202"/>
      <c r="AG146" s="202"/>
      <c r="AH146" s="202"/>
      <c r="AI146" s="202"/>
      <c r="AJ146" s="202"/>
      <c r="AK146" s="202"/>
      <c r="AL146" s="202"/>
      <c r="AM146" s="202"/>
      <c r="AN146" s="202"/>
      <c r="AO146" s="202"/>
      <c r="AP146" s="202"/>
      <c r="AQ146" s="256"/>
    </row>
    <row r="147" spans="1:43" s="203" customFormat="1" x14ac:dyDescent="0.3">
      <c r="A147" s="250" t="s">
        <v>282</v>
      </c>
      <c r="B147" s="182"/>
      <c r="C147" s="182"/>
      <c r="D147" s="182"/>
      <c r="E147" s="182"/>
      <c r="F147" s="182"/>
      <c r="G147" s="197"/>
      <c r="H147" s="183"/>
      <c r="I147" s="183"/>
      <c r="J147" s="182"/>
      <c r="K147" s="186"/>
      <c r="L147" s="190"/>
      <c r="M147" s="186"/>
      <c r="N147" s="185" t="str">
        <f t="shared" si="4"/>
        <v/>
      </c>
      <c r="O147" s="183"/>
      <c r="P147" s="182"/>
      <c r="Q147" s="200"/>
      <c r="R147" s="186"/>
      <c r="S147" s="190"/>
      <c r="T147" s="186"/>
      <c r="U147" s="187" t="str">
        <f t="shared" si="5"/>
        <v/>
      </c>
      <c r="V147" s="201"/>
      <c r="W147" s="202"/>
      <c r="X147" s="202"/>
      <c r="Y147" s="202"/>
      <c r="Z147" s="202"/>
      <c r="AA147" s="202"/>
      <c r="AB147" s="202"/>
      <c r="AC147" s="202"/>
      <c r="AD147" s="202"/>
      <c r="AE147" s="202"/>
      <c r="AF147" s="202"/>
      <c r="AG147" s="202"/>
      <c r="AH147" s="202"/>
      <c r="AI147" s="202"/>
      <c r="AJ147" s="202"/>
      <c r="AK147" s="202"/>
      <c r="AL147" s="202"/>
      <c r="AM147" s="202"/>
      <c r="AN147" s="202"/>
      <c r="AO147" s="202"/>
      <c r="AP147" s="202"/>
      <c r="AQ147" s="256"/>
    </row>
    <row r="148" spans="1:43" s="203" customFormat="1" x14ac:dyDescent="0.3">
      <c r="A148" s="249" t="s">
        <v>283</v>
      </c>
      <c r="B148" s="182"/>
      <c r="C148" s="182"/>
      <c r="D148" s="182"/>
      <c r="E148" s="182"/>
      <c r="F148" s="191"/>
      <c r="G148" s="197"/>
      <c r="H148" s="200"/>
      <c r="I148" s="204"/>
      <c r="J148" s="191"/>
      <c r="K148" s="186"/>
      <c r="L148" s="190"/>
      <c r="M148" s="186"/>
      <c r="N148" s="185" t="str">
        <f t="shared" si="4"/>
        <v/>
      </c>
      <c r="O148" s="183"/>
      <c r="P148" s="191"/>
      <c r="Q148" s="200"/>
      <c r="R148" s="186"/>
      <c r="S148" s="190"/>
      <c r="T148" s="186"/>
      <c r="U148" s="187" t="str">
        <f t="shared" si="5"/>
        <v/>
      </c>
      <c r="V148" s="201"/>
      <c r="W148" s="202"/>
      <c r="X148" s="202"/>
      <c r="Y148" s="202"/>
      <c r="Z148" s="202"/>
      <c r="AA148" s="202"/>
      <c r="AB148" s="202"/>
      <c r="AC148" s="202"/>
      <c r="AD148" s="202"/>
      <c r="AE148" s="202"/>
      <c r="AF148" s="202"/>
      <c r="AG148" s="202"/>
      <c r="AH148" s="202"/>
      <c r="AI148" s="202"/>
      <c r="AJ148" s="202"/>
      <c r="AK148" s="202"/>
      <c r="AL148" s="202"/>
      <c r="AM148" s="202"/>
      <c r="AN148" s="202"/>
      <c r="AO148" s="202"/>
      <c r="AP148" s="202"/>
      <c r="AQ148" s="256"/>
    </row>
    <row r="149" spans="1:43" s="203" customFormat="1" x14ac:dyDescent="0.3">
      <c r="A149" s="250" t="s">
        <v>284</v>
      </c>
      <c r="B149" s="182"/>
      <c r="C149" s="182"/>
      <c r="D149" s="182"/>
      <c r="E149" s="182"/>
      <c r="F149" s="191"/>
      <c r="G149" s="197"/>
      <c r="H149" s="200"/>
      <c r="I149" s="183"/>
      <c r="J149" s="182"/>
      <c r="K149" s="186"/>
      <c r="L149" s="190"/>
      <c r="M149" s="186"/>
      <c r="N149" s="185" t="str">
        <f t="shared" si="4"/>
        <v/>
      </c>
      <c r="O149" s="183"/>
      <c r="P149" s="191"/>
      <c r="Q149" s="200"/>
      <c r="R149" s="186"/>
      <c r="S149" s="190"/>
      <c r="T149" s="186"/>
      <c r="U149" s="187" t="str">
        <f t="shared" si="5"/>
        <v/>
      </c>
      <c r="V149" s="201"/>
      <c r="W149" s="202"/>
      <c r="X149" s="202"/>
      <c r="Y149" s="202"/>
      <c r="Z149" s="202"/>
      <c r="AA149" s="202"/>
      <c r="AB149" s="202"/>
      <c r="AC149" s="202"/>
      <c r="AD149" s="202"/>
      <c r="AE149" s="202"/>
      <c r="AF149" s="202"/>
      <c r="AG149" s="202"/>
      <c r="AH149" s="202"/>
      <c r="AI149" s="202"/>
      <c r="AJ149" s="202"/>
      <c r="AK149" s="202"/>
      <c r="AL149" s="202"/>
      <c r="AM149" s="202"/>
      <c r="AN149" s="202"/>
      <c r="AO149" s="202"/>
      <c r="AP149" s="202"/>
      <c r="AQ149" s="256"/>
    </row>
    <row r="150" spans="1:43" s="203" customFormat="1" x14ac:dyDescent="0.3">
      <c r="A150" s="249" t="s">
        <v>285</v>
      </c>
      <c r="B150" s="182"/>
      <c r="C150" s="182"/>
      <c r="D150" s="182"/>
      <c r="E150" s="182"/>
      <c r="F150" s="191"/>
      <c r="G150" s="197"/>
      <c r="H150" s="200"/>
      <c r="I150" s="200"/>
      <c r="J150" s="191"/>
      <c r="K150" s="186"/>
      <c r="L150" s="190"/>
      <c r="M150" s="186"/>
      <c r="N150" s="185" t="str">
        <f t="shared" si="4"/>
        <v/>
      </c>
      <c r="O150" s="183"/>
      <c r="P150" s="191"/>
      <c r="Q150" s="200"/>
      <c r="R150" s="186"/>
      <c r="S150" s="190"/>
      <c r="T150" s="186"/>
      <c r="U150" s="187" t="str">
        <f t="shared" si="5"/>
        <v/>
      </c>
      <c r="V150" s="201"/>
      <c r="W150" s="202"/>
      <c r="X150" s="202"/>
      <c r="Y150" s="202"/>
      <c r="Z150" s="202"/>
      <c r="AA150" s="202"/>
      <c r="AB150" s="202"/>
      <c r="AC150" s="202"/>
      <c r="AD150" s="202"/>
      <c r="AE150" s="202"/>
      <c r="AF150" s="202"/>
      <c r="AG150" s="202"/>
      <c r="AH150" s="202"/>
      <c r="AI150" s="202"/>
      <c r="AJ150" s="202"/>
      <c r="AK150" s="202"/>
      <c r="AL150" s="202"/>
      <c r="AM150" s="202"/>
      <c r="AN150" s="202"/>
      <c r="AO150" s="202"/>
      <c r="AP150" s="202"/>
      <c r="AQ150" s="256"/>
    </row>
    <row r="151" spans="1:43" s="203" customFormat="1" x14ac:dyDescent="0.3">
      <c r="A151" s="250" t="s">
        <v>286</v>
      </c>
      <c r="B151" s="182"/>
      <c r="C151" s="182"/>
      <c r="D151" s="182"/>
      <c r="E151" s="182"/>
      <c r="F151" s="191"/>
      <c r="G151" s="197"/>
      <c r="H151" s="183"/>
      <c r="I151" s="183"/>
      <c r="J151" s="182"/>
      <c r="K151" s="186"/>
      <c r="L151" s="190"/>
      <c r="M151" s="186"/>
      <c r="N151" s="185" t="str">
        <f t="shared" si="4"/>
        <v/>
      </c>
      <c r="O151" s="183"/>
      <c r="P151" s="182"/>
      <c r="Q151" s="200"/>
      <c r="R151" s="186"/>
      <c r="S151" s="190"/>
      <c r="T151" s="186"/>
      <c r="U151" s="187" t="str">
        <f t="shared" si="5"/>
        <v/>
      </c>
      <c r="V151" s="201"/>
      <c r="W151" s="202"/>
      <c r="X151" s="202"/>
      <c r="Y151" s="202"/>
      <c r="Z151" s="202"/>
      <c r="AA151" s="202"/>
      <c r="AB151" s="202"/>
      <c r="AC151" s="202"/>
      <c r="AD151" s="202"/>
      <c r="AE151" s="202"/>
      <c r="AF151" s="202"/>
      <c r="AG151" s="202"/>
      <c r="AH151" s="202"/>
      <c r="AI151" s="202"/>
      <c r="AJ151" s="202"/>
      <c r="AK151" s="202"/>
      <c r="AL151" s="202"/>
      <c r="AM151" s="202"/>
      <c r="AN151" s="202"/>
      <c r="AO151" s="202"/>
      <c r="AP151" s="202"/>
      <c r="AQ151" s="256"/>
    </row>
    <row r="152" spans="1:43" s="203" customFormat="1" x14ac:dyDescent="0.3">
      <c r="A152" s="249" t="s">
        <v>287</v>
      </c>
      <c r="B152" s="182"/>
      <c r="C152" s="182"/>
      <c r="D152" s="182"/>
      <c r="E152" s="182"/>
      <c r="F152" s="191"/>
      <c r="G152" s="197"/>
      <c r="H152" s="200"/>
      <c r="I152" s="200"/>
      <c r="J152" s="191"/>
      <c r="K152" s="186"/>
      <c r="L152" s="190"/>
      <c r="M152" s="186"/>
      <c r="N152" s="185" t="str">
        <f t="shared" si="4"/>
        <v/>
      </c>
      <c r="O152" s="183"/>
      <c r="P152" s="191"/>
      <c r="Q152" s="200"/>
      <c r="R152" s="186"/>
      <c r="S152" s="190"/>
      <c r="T152" s="186"/>
      <c r="U152" s="187" t="str">
        <f t="shared" si="5"/>
        <v/>
      </c>
      <c r="V152" s="201"/>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56"/>
    </row>
    <row r="153" spans="1:43" s="203" customFormat="1" x14ac:dyDescent="0.3">
      <c r="A153" s="250" t="s">
        <v>288</v>
      </c>
      <c r="B153" s="182"/>
      <c r="C153" s="182"/>
      <c r="D153" s="182"/>
      <c r="E153" s="182"/>
      <c r="F153" s="182"/>
      <c r="G153" s="197"/>
      <c r="H153" s="183"/>
      <c r="I153" s="183"/>
      <c r="J153" s="182"/>
      <c r="K153" s="186"/>
      <c r="L153" s="190"/>
      <c r="M153" s="186"/>
      <c r="N153" s="185" t="str">
        <f t="shared" si="4"/>
        <v/>
      </c>
      <c r="O153" s="183"/>
      <c r="P153" s="182"/>
      <c r="Q153" s="200"/>
      <c r="R153" s="186"/>
      <c r="S153" s="190"/>
      <c r="T153" s="186"/>
      <c r="U153" s="187" t="str">
        <f t="shared" si="5"/>
        <v/>
      </c>
      <c r="V153" s="201"/>
      <c r="W153" s="202"/>
      <c r="X153" s="202"/>
      <c r="Y153" s="202"/>
      <c r="Z153" s="202"/>
      <c r="AA153" s="202"/>
      <c r="AB153" s="202"/>
      <c r="AC153" s="202"/>
      <c r="AD153" s="202"/>
      <c r="AE153" s="202"/>
      <c r="AF153" s="202"/>
      <c r="AG153" s="202"/>
      <c r="AH153" s="202"/>
      <c r="AI153" s="202"/>
      <c r="AJ153" s="202"/>
      <c r="AK153" s="202"/>
      <c r="AL153" s="202"/>
      <c r="AM153" s="202"/>
      <c r="AN153" s="202"/>
      <c r="AO153" s="202"/>
      <c r="AP153" s="202"/>
      <c r="AQ153" s="256"/>
    </row>
    <row r="154" spans="1:43" s="203" customFormat="1" x14ac:dyDescent="0.3">
      <c r="A154" s="249" t="s">
        <v>289</v>
      </c>
      <c r="B154" s="182"/>
      <c r="C154" s="182"/>
      <c r="D154" s="182"/>
      <c r="E154" s="182"/>
      <c r="F154" s="182"/>
      <c r="G154" s="197"/>
      <c r="H154" s="183"/>
      <c r="I154" s="200"/>
      <c r="J154" s="182"/>
      <c r="K154" s="186"/>
      <c r="L154" s="190"/>
      <c r="M154" s="186"/>
      <c r="N154" s="185" t="str">
        <f t="shared" si="4"/>
        <v/>
      </c>
      <c r="O154" s="183"/>
      <c r="P154" s="182"/>
      <c r="Q154" s="200"/>
      <c r="R154" s="186"/>
      <c r="S154" s="190"/>
      <c r="T154" s="186"/>
      <c r="U154" s="187" t="str">
        <f t="shared" si="5"/>
        <v/>
      </c>
      <c r="V154" s="201"/>
      <c r="W154" s="202"/>
      <c r="X154" s="202"/>
      <c r="Y154" s="202"/>
      <c r="Z154" s="202"/>
      <c r="AA154" s="202"/>
      <c r="AB154" s="202"/>
      <c r="AC154" s="202"/>
      <c r="AD154" s="202"/>
      <c r="AE154" s="202"/>
      <c r="AF154" s="202"/>
      <c r="AG154" s="202"/>
      <c r="AH154" s="202"/>
      <c r="AI154" s="202"/>
      <c r="AJ154" s="202"/>
      <c r="AK154" s="202"/>
      <c r="AL154" s="202"/>
      <c r="AM154" s="202"/>
      <c r="AN154" s="202"/>
      <c r="AO154" s="202"/>
      <c r="AP154" s="202"/>
      <c r="AQ154" s="256"/>
    </row>
    <row r="155" spans="1:43" s="203" customFormat="1" x14ac:dyDescent="0.3">
      <c r="A155" s="250" t="s">
        <v>290</v>
      </c>
      <c r="B155" s="182"/>
      <c r="C155" s="182"/>
      <c r="D155" s="182"/>
      <c r="E155" s="182"/>
      <c r="F155" s="182"/>
      <c r="G155" s="197"/>
      <c r="H155" s="200"/>
      <c r="I155" s="183"/>
      <c r="J155" s="182"/>
      <c r="K155" s="186"/>
      <c r="L155" s="190"/>
      <c r="M155" s="186"/>
      <c r="N155" s="185" t="str">
        <f t="shared" si="4"/>
        <v/>
      </c>
      <c r="O155" s="183"/>
      <c r="P155" s="182"/>
      <c r="Q155" s="200"/>
      <c r="R155" s="186"/>
      <c r="S155" s="190"/>
      <c r="T155" s="186"/>
      <c r="U155" s="187" t="str">
        <f t="shared" si="5"/>
        <v/>
      </c>
      <c r="V155" s="201"/>
      <c r="W155" s="202"/>
      <c r="X155" s="202"/>
      <c r="Y155" s="202"/>
      <c r="Z155" s="202"/>
      <c r="AA155" s="202"/>
      <c r="AB155" s="202"/>
      <c r="AC155" s="202"/>
      <c r="AD155" s="202"/>
      <c r="AE155" s="202"/>
      <c r="AF155" s="202"/>
      <c r="AG155" s="202"/>
      <c r="AH155" s="202"/>
      <c r="AI155" s="202"/>
      <c r="AJ155" s="202"/>
      <c r="AK155" s="202"/>
      <c r="AL155" s="202"/>
      <c r="AM155" s="202"/>
      <c r="AN155" s="202"/>
      <c r="AO155" s="202"/>
      <c r="AP155" s="202"/>
      <c r="AQ155" s="256"/>
    </row>
    <row r="156" spans="1:43" s="203" customFormat="1" x14ac:dyDescent="0.3">
      <c r="A156" s="249" t="s">
        <v>291</v>
      </c>
      <c r="B156" s="182"/>
      <c r="C156" s="182"/>
      <c r="D156" s="182"/>
      <c r="E156" s="182"/>
      <c r="F156" s="182"/>
      <c r="G156" s="197"/>
      <c r="H156" s="200"/>
      <c r="I156" s="183"/>
      <c r="J156" s="182"/>
      <c r="K156" s="186"/>
      <c r="L156" s="190"/>
      <c r="M156" s="186"/>
      <c r="N156" s="185" t="str">
        <f t="shared" si="4"/>
        <v/>
      </c>
      <c r="O156" s="183"/>
      <c r="P156" s="182"/>
      <c r="Q156" s="200"/>
      <c r="R156" s="186"/>
      <c r="S156" s="190"/>
      <c r="T156" s="186"/>
      <c r="U156" s="187" t="str">
        <f t="shared" si="5"/>
        <v/>
      </c>
      <c r="V156" s="201"/>
      <c r="W156" s="202"/>
      <c r="X156" s="202"/>
      <c r="Y156" s="202"/>
      <c r="Z156" s="202"/>
      <c r="AA156" s="202"/>
      <c r="AB156" s="202"/>
      <c r="AC156" s="202"/>
      <c r="AD156" s="202"/>
      <c r="AE156" s="202"/>
      <c r="AF156" s="202"/>
      <c r="AG156" s="202"/>
      <c r="AH156" s="202"/>
      <c r="AI156" s="202"/>
      <c r="AJ156" s="202"/>
      <c r="AK156" s="202"/>
      <c r="AL156" s="202"/>
      <c r="AM156" s="202"/>
      <c r="AN156" s="202"/>
      <c r="AO156" s="202"/>
      <c r="AP156" s="202"/>
      <c r="AQ156" s="256"/>
    </row>
    <row r="157" spans="1:43" s="203" customFormat="1" x14ac:dyDescent="0.3">
      <c r="A157" s="250" t="s">
        <v>292</v>
      </c>
      <c r="B157" s="182"/>
      <c r="C157" s="182"/>
      <c r="D157" s="182"/>
      <c r="E157" s="182"/>
      <c r="F157" s="202"/>
      <c r="G157" s="197"/>
      <c r="H157" s="202"/>
      <c r="I157" s="204"/>
      <c r="J157" s="202"/>
      <c r="K157" s="186"/>
      <c r="L157" s="190"/>
      <c r="M157" s="186"/>
      <c r="N157" s="185" t="str">
        <f t="shared" si="4"/>
        <v/>
      </c>
      <c r="O157" s="183"/>
      <c r="P157" s="202"/>
      <c r="Q157" s="204"/>
      <c r="R157" s="186"/>
      <c r="S157" s="190"/>
      <c r="T157" s="186"/>
      <c r="U157" s="187" t="str">
        <f t="shared" si="5"/>
        <v/>
      </c>
      <c r="V157" s="201"/>
      <c r="W157" s="202"/>
      <c r="X157" s="202"/>
      <c r="Y157" s="202"/>
      <c r="Z157" s="202"/>
      <c r="AA157" s="202"/>
      <c r="AB157" s="202"/>
      <c r="AC157" s="202"/>
      <c r="AD157" s="202"/>
      <c r="AE157" s="202"/>
      <c r="AF157" s="202"/>
      <c r="AG157" s="202"/>
      <c r="AH157" s="202"/>
      <c r="AI157" s="202"/>
      <c r="AJ157" s="202"/>
      <c r="AK157" s="202"/>
      <c r="AL157" s="202"/>
      <c r="AM157" s="202"/>
      <c r="AN157" s="202"/>
      <c r="AO157" s="202"/>
      <c r="AP157" s="202"/>
      <c r="AQ157" s="256"/>
    </row>
    <row r="158" spans="1:43" s="203" customFormat="1" x14ac:dyDescent="0.3">
      <c r="A158" s="249" t="s">
        <v>293</v>
      </c>
      <c r="B158" s="182"/>
      <c r="C158" s="182"/>
      <c r="D158" s="182"/>
      <c r="E158" s="182"/>
      <c r="F158" s="182"/>
      <c r="G158" s="197"/>
      <c r="H158" s="202"/>
      <c r="I158" s="183"/>
      <c r="J158" s="182"/>
      <c r="K158" s="186"/>
      <c r="L158" s="190"/>
      <c r="M158" s="186"/>
      <c r="N158" s="185" t="str">
        <f t="shared" si="4"/>
        <v/>
      </c>
      <c r="O158" s="183"/>
      <c r="P158" s="182"/>
      <c r="Q158" s="204"/>
      <c r="R158" s="186"/>
      <c r="S158" s="190"/>
      <c r="T158" s="186"/>
      <c r="U158" s="187" t="str">
        <f t="shared" si="5"/>
        <v/>
      </c>
      <c r="V158" s="201"/>
      <c r="W158" s="202"/>
      <c r="X158" s="202"/>
      <c r="Y158" s="202"/>
      <c r="Z158" s="202"/>
      <c r="AA158" s="202"/>
      <c r="AB158" s="202"/>
      <c r="AC158" s="202"/>
      <c r="AD158" s="202"/>
      <c r="AE158" s="202"/>
      <c r="AF158" s="202"/>
      <c r="AG158" s="202"/>
      <c r="AH158" s="202"/>
      <c r="AI158" s="202"/>
      <c r="AJ158" s="202"/>
      <c r="AK158" s="202"/>
      <c r="AL158" s="202"/>
      <c r="AM158" s="202"/>
      <c r="AN158" s="202"/>
      <c r="AO158" s="202"/>
      <c r="AP158" s="202"/>
      <c r="AQ158" s="256"/>
    </row>
    <row r="159" spans="1:43" s="203" customFormat="1" x14ac:dyDescent="0.3">
      <c r="A159" s="250" t="s">
        <v>294</v>
      </c>
      <c r="B159" s="182"/>
      <c r="C159" s="182"/>
      <c r="D159" s="182"/>
      <c r="E159" s="182"/>
      <c r="F159" s="182"/>
      <c r="G159" s="197"/>
      <c r="H159" s="202"/>
      <c r="I159" s="183"/>
      <c r="J159" s="182"/>
      <c r="K159" s="186"/>
      <c r="L159" s="190"/>
      <c r="M159" s="186"/>
      <c r="N159" s="185" t="str">
        <f t="shared" si="4"/>
        <v/>
      </c>
      <c r="O159" s="183"/>
      <c r="P159" s="182"/>
      <c r="Q159" s="204"/>
      <c r="R159" s="186"/>
      <c r="S159" s="190"/>
      <c r="T159" s="186"/>
      <c r="U159" s="187" t="str">
        <f t="shared" si="5"/>
        <v/>
      </c>
      <c r="V159" s="201"/>
      <c r="W159" s="202"/>
      <c r="X159" s="202"/>
      <c r="Y159" s="202"/>
      <c r="Z159" s="202"/>
      <c r="AA159" s="202"/>
      <c r="AB159" s="202"/>
      <c r="AC159" s="202"/>
      <c r="AD159" s="202"/>
      <c r="AE159" s="202"/>
      <c r="AF159" s="202"/>
      <c r="AG159" s="202"/>
      <c r="AH159" s="202"/>
      <c r="AI159" s="202"/>
      <c r="AJ159" s="202"/>
      <c r="AK159" s="202"/>
      <c r="AL159" s="202"/>
      <c r="AM159" s="202"/>
      <c r="AN159" s="202"/>
      <c r="AO159" s="202"/>
      <c r="AP159" s="202"/>
      <c r="AQ159" s="256"/>
    </row>
    <row r="160" spans="1:43" s="203" customFormat="1" x14ac:dyDescent="0.3">
      <c r="A160" s="249" t="s">
        <v>295</v>
      </c>
      <c r="B160" s="182"/>
      <c r="C160" s="182"/>
      <c r="D160" s="182"/>
      <c r="E160" s="182"/>
      <c r="F160" s="202"/>
      <c r="G160" s="197"/>
      <c r="H160" s="202"/>
      <c r="I160" s="183"/>
      <c r="J160" s="182"/>
      <c r="K160" s="186"/>
      <c r="L160" s="190"/>
      <c r="M160" s="186"/>
      <c r="N160" s="185" t="str">
        <f t="shared" si="4"/>
        <v/>
      </c>
      <c r="O160" s="183"/>
      <c r="P160" s="182"/>
      <c r="Q160" s="204"/>
      <c r="R160" s="186"/>
      <c r="S160" s="190"/>
      <c r="T160" s="186"/>
      <c r="U160" s="187" t="str">
        <f t="shared" si="5"/>
        <v/>
      </c>
      <c r="V160" s="201"/>
      <c r="W160" s="202"/>
      <c r="X160" s="202"/>
      <c r="Y160" s="202"/>
      <c r="Z160" s="202"/>
      <c r="AA160" s="202"/>
      <c r="AB160" s="202"/>
      <c r="AC160" s="202"/>
      <c r="AD160" s="202"/>
      <c r="AE160" s="202"/>
      <c r="AF160" s="202"/>
      <c r="AG160" s="202"/>
      <c r="AH160" s="202"/>
      <c r="AI160" s="202"/>
      <c r="AJ160" s="202"/>
      <c r="AK160" s="202"/>
      <c r="AL160" s="202"/>
      <c r="AM160" s="202"/>
      <c r="AN160" s="202"/>
      <c r="AO160" s="202"/>
      <c r="AP160" s="202"/>
      <c r="AQ160" s="256"/>
    </row>
    <row r="161" spans="1:43" s="203" customFormat="1" x14ac:dyDescent="0.3">
      <c r="A161" s="250" t="s">
        <v>296</v>
      </c>
      <c r="B161" s="182"/>
      <c r="C161" s="182"/>
      <c r="D161" s="182"/>
      <c r="E161" s="182"/>
      <c r="F161" s="202"/>
      <c r="G161" s="197"/>
      <c r="H161" s="183"/>
      <c r="I161" s="204"/>
      <c r="J161" s="182"/>
      <c r="K161" s="186"/>
      <c r="L161" s="190"/>
      <c r="M161" s="186"/>
      <c r="N161" s="185" t="str">
        <f t="shared" si="4"/>
        <v/>
      </c>
      <c r="O161" s="183"/>
      <c r="P161" s="202"/>
      <c r="Q161" s="204"/>
      <c r="R161" s="186"/>
      <c r="S161" s="190"/>
      <c r="T161" s="186"/>
      <c r="U161" s="187" t="str">
        <f t="shared" si="5"/>
        <v/>
      </c>
      <c r="V161" s="201"/>
      <c r="W161" s="202"/>
      <c r="X161" s="202"/>
      <c r="Y161" s="202"/>
      <c r="Z161" s="202"/>
      <c r="AA161" s="202"/>
      <c r="AB161" s="202"/>
      <c r="AC161" s="202"/>
      <c r="AD161" s="202"/>
      <c r="AE161" s="202"/>
      <c r="AF161" s="202"/>
      <c r="AG161" s="202"/>
      <c r="AH161" s="202"/>
      <c r="AI161" s="202"/>
      <c r="AJ161" s="202"/>
      <c r="AK161" s="202"/>
      <c r="AL161" s="202"/>
      <c r="AM161" s="202"/>
      <c r="AN161" s="202"/>
      <c r="AO161" s="202"/>
      <c r="AP161" s="202"/>
      <c r="AQ161" s="256"/>
    </row>
    <row r="162" spans="1:43" s="203" customFormat="1" x14ac:dyDescent="0.3">
      <c r="A162" s="249" t="s">
        <v>297</v>
      </c>
      <c r="B162" s="182"/>
      <c r="C162" s="182"/>
      <c r="D162" s="182"/>
      <c r="E162" s="182"/>
      <c r="F162" s="202"/>
      <c r="G162" s="202"/>
      <c r="H162" s="202"/>
      <c r="I162" s="204"/>
      <c r="J162" s="182"/>
      <c r="K162" s="186"/>
      <c r="L162" s="190"/>
      <c r="M162" s="186"/>
      <c r="N162" s="185" t="str">
        <f t="shared" si="4"/>
        <v/>
      </c>
      <c r="O162" s="183"/>
      <c r="P162" s="182"/>
      <c r="Q162" s="204"/>
      <c r="R162" s="186"/>
      <c r="S162" s="190"/>
      <c r="T162" s="186"/>
      <c r="U162" s="187" t="str">
        <f t="shared" si="5"/>
        <v/>
      </c>
      <c r="V162" s="201"/>
      <c r="W162" s="202"/>
      <c r="X162" s="202"/>
      <c r="Y162" s="202"/>
      <c r="Z162" s="202"/>
      <c r="AA162" s="202"/>
      <c r="AB162" s="202"/>
      <c r="AC162" s="202"/>
      <c r="AD162" s="202"/>
      <c r="AE162" s="202"/>
      <c r="AF162" s="202"/>
      <c r="AG162" s="202"/>
      <c r="AH162" s="202"/>
      <c r="AI162" s="202"/>
      <c r="AJ162" s="202"/>
      <c r="AK162" s="202"/>
      <c r="AL162" s="202"/>
      <c r="AM162" s="202"/>
      <c r="AN162" s="202"/>
      <c r="AO162" s="202"/>
      <c r="AP162" s="202"/>
      <c r="AQ162" s="256"/>
    </row>
    <row r="163" spans="1:43" s="203" customFormat="1" x14ac:dyDescent="0.3">
      <c r="A163" s="250" t="s">
        <v>298</v>
      </c>
      <c r="B163" s="182"/>
      <c r="C163" s="182"/>
      <c r="D163" s="182"/>
      <c r="E163" s="182"/>
      <c r="F163" s="202"/>
      <c r="G163" s="197"/>
      <c r="H163" s="202"/>
      <c r="I163" s="204"/>
      <c r="J163" s="182"/>
      <c r="K163" s="186"/>
      <c r="L163" s="190"/>
      <c r="M163" s="186"/>
      <c r="N163" s="185" t="str">
        <f t="shared" si="4"/>
        <v/>
      </c>
      <c r="O163" s="183"/>
      <c r="P163" s="182"/>
      <c r="Q163" s="204"/>
      <c r="R163" s="186"/>
      <c r="S163" s="190"/>
      <c r="T163" s="186"/>
      <c r="U163" s="187" t="str">
        <f t="shared" si="5"/>
        <v/>
      </c>
      <c r="V163" s="201"/>
      <c r="W163" s="202"/>
      <c r="X163" s="202"/>
      <c r="Y163" s="202"/>
      <c r="Z163" s="202"/>
      <c r="AA163" s="202"/>
      <c r="AB163" s="202"/>
      <c r="AC163" s="202"/>
      <c r="AD163" s="202"/>
      <c r="AE163" s="202"/>
      <c r="AF163" s="202"/>
      <c r="AG163" s="202"/>
      <c r="AH163" s="202"/>
      <c r="AI163" s="202"/>
      <c r="AJ163" s="202"/>
      <c r="AK163" s="202"/>
      <c r="AL163" s="202"/>
      <c r="AM163" s="202"/>
      <c r="AN163" s="202"/>
      <c r="AO163" s="202"/>
      <c r="AP163" s="202"/>
      <c r="AQ163" s="256"/>
    </row>
    <row r="164" spans="1:43" s="203" customFormat="1" x14ac:dyDescent="0.3">
      <c r="A164" s="249" t="s">
        <v>299</v>
      </c>
      <c r="B164" s="182"/>
      <c r="C164" s="182"/>
      <c r="D164" s="182"/>
      <c r="E164" s="182"/>
      <c r="F164" s="202"/>
      <c r="G164" s="202"/>
      <c r="H164" s="202"/>
      <c r="I164" s="204"/>
      <c r="J164" s="182"/>
      <c r="K164" s="186"/>
      <c r="L164" s="190"/>
      <c r="M164" s="186"/>
      <c r="N164" s="185" t="str">
        <f t="shared" si="4"/>
        <v/>
      </c>
      <c r="O164" s="183"/>
      <c r="P164" s="182"/>
      <c r="Q164" s="204"/>
      <c r="R164" s="186"/>
      <c r="S164" s="190"/>
      <c r="T164" s="186"/>
      <c r="U164" s="187" t="str">
        <f t="shared" si="5"/>
        <v/>
      </c>
      <c r="V164" s="201"/>
      <c r="W164" s="202"/>
      <c r="X164" s="202"/>
      <c r="Y164" s="202"/>
      <c r="Z164" s="202"/>
      <c r="AA164" s="202"/>
      <c r="AB164" s="202"/>
      <c r="AC164" s="202"/>
      <c r="AD164" s="202"/>
      <c r="AE164" s="202"/>
      <c r="AF164" s="202"/>
      <c r="AG164" s="202"/>
      <c r="AH164" s="202"/>
      <c r="AI164" s="202"/>
      <c r="AJ164" s="202"/>
      <c r="AK164" s="202"/>
      <c r="AL164" s="202"/>
      <c r="AM164" s="202"/>
      <c r="AN164" s="202"/>
      <c r="AO164" s="202"/>
      <c r="AP164" s="202"/>
      <c r="AQ164" s="256"/>
    </row>
    <row r="165" spans="1:43" s="203" customFormat="1" x14ac:dyDescent="0.3">
      <c r="A165" s="250" t="s">
        <v>300</v>
      </c>
      <c r="B165" s="182"/>
      <c r="C165" s="182"/>
      <c r="D165" s="182"/>
      <c r="E165" s="182"/>
      <c r="F165" s="202"/>
      <c r="G165" s="182"/>
      <c r="H165" s="202"/>
      <c r="I165" s="204"/>
      <c r="J165" s="202"/>
      <c r="K165" s="186"/>
      <c r="L165" s="190"/>
      <c r="M165" s="186"/>
      <c r="N165" s="185" t="str">
        <f t="shared" si="4"/>
        <v/>
      </c>
      <c r="O165" s="183"/>
      <c r="P165" s="202"/>
      <c r="Q165" s="204"/>
      <c r="R165" s="186"/>
      <c r="S165" s="190"/>
      <c r="T165" s="186"/>
      <c r="U165" s="187" t="str">
        <f t="shared" si="5"/>
        <v/>
      </c>
      <c r="V165" s="201"/>
      <c r="W165" s="202"/>
      <c r="X165" s="202"/>
      <c r="Y165" s="202"/>
      <c r="Z165" s="202"/>
      <c r="AA165" s="202"/>
      <c r="AB165" s="202"/>
      <c r="AC165" s="202"/>
      <c r="AD165" s="202"/>
      <c r="AE165" s="202"/>
      <c r="AF165" s="202"/>
      <c r="AG165" s="202"/>
      <c r="AH165" s="202"/>
      <c r="AI165" s="202"/>
      <c r="AJ165" s="202"/>
      <c r="AK165" s="202"/>
      <c r="AL165" s="202"/>
      <c r="AM165" s="202"/>
      <c r="AN165" s="202"/>
      <c r="AO165" s="202"/>
      <c r="AP165" s="202"/>
      <c r="AQ165" s="256"/>
    </row>
    <row r="166" spans="1:43" s="203" customFormat="1" x14ac:dyDescent="0.3">
      <c r="A166" s="249" t="s">
        <v>301</v>
      </c>
      <c r="B166" s="182"/>
      <c r="C166" s="182"/>
      <c r="D166" s="182"/>
      <c r="E166" s="182"/>
      <c r="F166" s="204"/>
      <c r="G166" s="204"/>
      <c r="H166" s="204"/>
      <c r="I166" s="204"/>
      <c r="J166" s="202"/>
      <c r="K166" s="186"/>
      <c r="L166" s="190"/>
      <c r="M166" s="186"/>
      <c r="N166" s="185" t="str">
        <f t="shared" si="4"/>
        <v/>
      </c>
      <c r="O166" s="183"/>
      <c r="P166" s="202"/>
      <c r="Q166" s="204"/>
      <c r="R166" s="186"/>
      <c r="S166" s="190"/>
      <c r="T166" s="186"/>
      <c r="U166" s="187" t="str">
        <f t="shared" si="5"/>
        <v/>
      </c>
      <c r="V166" s="201"/>
      <c r="W166" s="202"/>
      <c r="X166" s="202"/>
      <c r="Y166" s="202"/>
      <c r="Z166" s="202"/>
      <c r="AA166" s="202"/>
      <c r="AB166" s="202"/>
      <c r="AC166" s="202"/>
      <c r="AD166" s="202"/>
      <c r="AE166" s="202"/>
      <c r="AF166" s="202"/>
      <c r="AG166" s="202"/>
      <c r="AH166" s="202"/>
      <c r="AI166" s="202"/>
      <c r="AJ166" s="202"/>
      <c r="AK166" s="202"/>
      <c r="AL166" s="202"/>
      <c r="AM166" s="202"/>
      <c r="AN166" s="202"/>
      <c r="AO166" s="202"/>
      <c r="AP166" s="202"/>
      <c r="AQ166" s="256"/>
    </row>
    <row r="167" spans="1:43" s="203" customFormat="1" x14ac:dyDescent="0.3">
      <c r="A167" s="250" t="s">
        <v>302</v>
      </c>
      <c r="B167" s="182"/>
      <c r="C167" s="182"/>
      <c r="D167" s="182"/>
      <c r="E167" s="182"/>
      <c r="F167" s="202"/>
      <c r="G167" s="182"/>
      <c r="H167" s="202"/>
      <c r="I167" s="204"/>
      <c r="J167" s="202"/>
      <c r="K167" s="186"/>
      <c r="L167" s="190"/>
      <c r="M167" s="186"/>
      <c r="N167" s="185" t="str">
        <f t="shared" si="4"/>
        <v/>
      </c>
      <c r="O167" s="183"/>
      <c r="P167" s="202"/>
      <c r="Q167" s="204"/>
      <c r="R167" s="186"/>
      <c r="S167" s="190"/>
      <c r="T167" s="186"/>
      <c r="U167" s="187" t="str">
        <f t="shared" si="5"/>
        <v/>
      </c>
      <c r="V167" s="201"/>
      <c r="W167" s="202"/>
      <c r="X167" s="202"/>
      <c r="Y167" s="202"/>
      <c r="Z167" s="202"/>
      <c r="AA167" s="202"/>
      <c r="AB167" s="202"/>
      <c r="AC167" s="202"/>
      <c r="AD167" s="202"/>
      <c r="AE167" s="202"/>
      <c r="AF167" s="202"/>
      <c r="AG167" s="202"/>
      <c r="AH167" s="202"/>
      <c r="AI167" s="202"/>
      <c r="AJ167" s="202"/>
      <c r="AK167" s="202"/>
      <c r="AL167" s="202"/>
      <c r="AM167" s="202"/>
      <c r="AN167" s="202"/>
      <c r="AO167" s="202"/>
      <c r="AP167" s="202"/>
      <c r="AQ167" s="256"/>
    </row>
    <row r="168" spans="1:43" s="203" customFormat="1" x14ac:dyDescent="0.3">
      <c r="A168" s="249" t="s">
        <v>303</v>
      </c>
      <c r="B168" s="182"/>
      <c r="C168" s="182"/>
      <c r="D168" s="182"/>
      <c r="E168" s="182"/>
      <c r="F168" s="202"/>
      <c r="G168" s="202"/>
      <c r="H168" s="202"/>
      <c r="I168" s="204"/>
      <c r="J168" s="182"/>
      <c r="K168" s="186"/>
      <c r="L168" s="190"/>
      <c r="M168" s="186"/>
      <c r="N168" s="185" t="str">
        <f t="shared" si="4"/>
        <v/>
      </c>
      <c r="O168" s="183"/>
      <c r="P168" s="202"/>
      <c r="Q168" s="204"/>
      <c r="R168" s="186"/>
      <c r="S168" s="190"/>
      <c r="T168" s="186"/>
      <c r="U168" s="187" t="str">
        <f t="shared" si="5"/>
        <v/>
      </c>
      <c r="V168" s="201"/>
      <c r="W168" s="202"/>
      <c r="X168" s="202"/>
      <c r="Y168" s="202"/>
      <c r="Z168" s="202"/>
      <c r="AA168" s="202"/>
      <c r="AB168" s="202"/>
      <c r="AC168" s="202"/>
      <c r="AD168" s="202"/>
      <c r="AE168" s="202"/>
      <c r="AF168" s="202"/>
      <c r="AG168" s="202"/>
      <c r="AH168" s="202"/>
      <c r="AI168" s="202"/>
      <c r="AJ168" s="202"/>
      <c r="AK168" s="202"/>
      <c r="AL168" s="202"/>
      <c r="AM168" s="202"/>
      <c r="AN168" s="202"/>
      <c r="AO168" s="202"/>
      <c r="AP168" s="202"/>
      <c r="AQ168" s="256"/>
    </row>
    <row r="169" spans="1:43" s="203" customFormat="1" x14ac:dyDescent="0.3">
      <c r="A169" s="250" t="s">
        <v>304</v>
      </c>
      <c r="B169" s="182"/>
      <c r="C169" s="182"/>
      <c r="D169" s="182"/>
      <c r="E169" s="182"/>
      <c r="F169" s="202"/>
      <c r="G169" s="202"/>
      <c r="H169" s="202"/>
      <c r="I169" s="204"/>
      <c r="J169" s="182"/>
      <c r="K169" s="186"/>
      <c r="L169" s="190"/>
      <c r="M169" s="186"/>
      <c r="N169" s="185" t="str">
        <f t="shared" si="4"/>
        <v/>
      </c>
      <c r="O169" s="183"/>
      <c r="P169" s="202"/>
      <c r="Q169" s="204"/>
      <c r="R169" s="186"/>
      <c r="S169" s="190"/>
      <c r="T169" s="186"/>
      <c r="U169" s="187" t="str">
        <f t="shared" si="5"/>
        <v/>
      </c>
      <c r="V169" s="201"/>
      <c r="W169" s="202"/>
      <c r="X169" s="202"/>
      <c r="Y169" s="202"/>
      <c r="Z169" s="202"/>
      <c r="AA169" s="202"/>
      <c r="AB169" s="202"/>
      <c r="AC169" s="202"/>
      <c r="AD169" s="202"/>
      <c r="AE169" s="202"/>
      <c r="AF169" s="202"/>
      <c r="AG169" s="202"/>
      <c r="AH169" s="202"/>
      <c r="AI169" s="202"/>
      <c r="AJ169" s="202"/>
      <c r="AK169" s="202"/>
      <c r="AL169" s="202"/>
      <c r="AM169" s="202"/>
      <c r="AN169" s="202"/>
      <c r="AO169" s="202"/>
      <c r="AP169" s="202"/>
      <c r="AQ169" s="256"/>
    </row>
    <row r="170" spans="1:43" s="203" customFormat="1" x14ac:dyDescent="0.3">
      <c r="A170" s="249" t="s">
        <v>305</v>
      </c>
      <c r="B170" s="182"/>
      <c r="C170" s="182"/>
      <c r="D170" s="182"/>
      <c r="E170" s="182"/>
      <c r="F170" s="202"/>
      <c r="G170" s="202"/>
      <c r="H170" s="202"/>
      <c r="I170" s="204"/>
      <c r="J170" s="182"/>
      <c r="K170" s="186"/>
      <c r="L170" s="190"/>
      <c r="M170" s="186"/>
      <c r="N170" s="185" t="str">
        <f t="shared" si="4"/>
        <v/>
      </c>
      <c r="O170" s="183"/>
      <c r="P170" s="202"/>
      <c r="Q170" s="204"/>
      <c r="R170" s="186"/>
      <c r="S170" s="190"/>
      <c r="T170" s="186"/>
      <c r="U170" s="187" t="str">
        <f t="shared" si="5"/>
        <v/>
      </c>
      <c r="V170" s="201"/>
      <c r="W170" s="202"/>
      <c r="X170" s="202"/>
      <c r="Y170" s="202"/>
      <c r="Z170" s="202"/>
      <c r="AA170" s="202"/>
      <c r="AB170" s="202"/>
      <c r="AC170" s="202"/>
      <c r="AD170" s="202"/>
      <c r="AE170" s="202"/>
      <c r="AF170" s="202"/>
      <c r="AG170" s="202"/>
      <c r="AH170" s="202"/>
      <c r="AI170" s="202"/>
      <c r="AJ170" s="202"/>
      <c r="AK170" s="202"/>
      <c r="AL170" s="202"/>
      <c r="AM170" s="202"/>
      <c r="AN170" s="202"/>
      <c r="AO170" s="202"/>
      <c r="AP170" s="202"/>
      <c r="AQ170" s="256"/>
    </row>
    <row r="171" spans="1:43" s="203" customFormat="1" x14ac:dyDescent="0.3">
      <c r="A171" s="250" t="s">
        <v>306</v>
      </c>
      <c r="B171" s="182"/>
      <c r="C171" s="182"/>
      <c r="D171" s="182"/>
      <c r="E171" s="182"/>
      <c r="F171" s="202"/>
      <c r="G171" s="182"/>
      <c r="H171" s="202"/>
      <c r="I171" s="204"/>
      <c r="J171" s="202"/>
      <c r="K171" s="186"/>
      <c r="L171" s="190"/>
      <c r="M171" s="186"/>
      <c r="N171" s="185" t="str">
        <f t="shared" si="4"/>
        <v/>
      </c>
      <c r="O171" s="183"/>
      <c r="P171" s="202"/>
      <c r="Q171" s="204"/>
      <c r="R171" s="186"/>
      <c r="S171" s="190"/>
      <c r="T171" s="186"/>
      <c r="U171" s="187" t="str">
        <f t="shared" si="5"/>
        <v/>
      </c>
      <c r="V171" s="201"/>
      <c r="W171" s="202"/>
      <c r="X171" s="202"/>
      <c r="Y171" s="202"/>
      <c r="Z171" s="202"/>
      <c r="AA171" s="202"/>
      <c r="AB171" s="202"/>
      <c r="AC171" s="202"/>
      <c r="AD171" s="202"/>
      <c r="AE171" s="202"/>
      <c r="AF171" s="202"/>
      <c r="AG171" s="202"/>
      <c r="AH171" s="202"/>
      <c r="AI171" s="202"/>
      <c r="AJ171" s="202"/>
      <c r="AK171" s="202"/>
      <c r="AL171" s="202"/>
      <c r="AM171" s="202"/>
      <c r="AN171" s="202"/>
      <c r="AO171" s="202"/>
      <c r="AP171" s="202"/>
      <c r="AQ171" s="256"/>
    </row>
    <row r="172" spans="1:43" s="203" customFormat="1" x14ac:dyDescent="0.3">
      <c r="A172" s="249" t="s">
        <v>307</v>
      </c>
      <c r="B172" s="182"/>
      <c r="C172" s="182"/>
      <c r="D172" s="182"/>
      <c r="E172" s="182"/>
      <c r="F172" s="202"/>
      <c r="G172" s="202"/>
      <c r="H172" s="202"/>
      <c r="I172" s="183"/>
      <c r="J172" s="182"/>
      <c r="K172" s="186"/>
      <c r="L172" s="190"/>
      <c r="M172" s="186"/>
      <c r="N172" s="185" t="str">
        <f t="shared" si="4"/>
        <v/>
      </c>
      <c r="O172" s="183"/>
      <c r="P172" s="202"/>
      <c r="Q172" s="204"/>
      <c r="R172" s="186"/>
      <c r="S172" s="190"/>
      <c r="T172" s="186"/>
      <c r="U172" s="187" t="str">
        <f t="shared" si="5"/>
        <v/>
      </c>
      <c r="V172" s="201"/>
      <c r="W172" s="202"/>
      <c r="X172" s="202"/>
      <c r="Y172" s="202"/>
      <c r="Z172" s="202"/>
      <c r="AA172" s="202"/>
      <c r="AB172" s="202"/>
      <c r="AC172" s="202"/>
      <c r="AD172" s="202"/>
      <c r="AE172" s="202"/>
      <c r="AF172" s="202"/>
      <c r="AG172" s="202"/>
      <c r="AH172" s="202"/>
      <c r="AI172" s="202"/>
      <c r="AJ172" s="202"/>
      <c r="AK172" s="202"/>
      <c r="AL172" s="202"/>
      <c r="AM172" s="202"/>
      <c r="AN172" s="202"/>
      <c r="AO172" s="202"/>
      <c r="AP172" s="202"/>
      <c r="AQ172" s="256"/>
    </row>
    <row r="173" spans="1:43" s="203" customFormat="1" x14ac:dyDescent="0.3">
      <c r="A173" s="250" t="s">
        <v>308</v>
      </c>
      <c r="B173" s="182"/>
      <c r="C173" s="182"/>
      <c r="D173" s="182"/>
      <c r="E173" s="182"/>
      <c r="F173" s="202"/>
      <c r="G173" s="202"/>
      <c r="H173" s="202"/>
      <c r="I173" s="183"/>
      <c r="J173" s="182"/>
      <c r="K173" s="186"/>
      <c r="L173" s="190"/>
      <c r="M173" s="186"/>
      <c r="N173" s="185" t="str">
        <f t="shared" si="4"/>
        <v/>
      </c>
      <c r="O173" s="183"/>
      <c r="P173" s="191"/>
      <c r="Q173" s="204"/>
      <c r="R173" s="186"/>
      <c r="S173" s="190"/>
      <c r="T173" s="186"/>
      <c r="U173" s="187" t="str">
        <f t="shared" si="5"/>
        <v/>
      </c>
      <c r="V173" s="201"/>
      <c r="W173" s="202"/>
      <c r="X173" s="202"/>
      <c r="Y173" s="202"/>
      <c r="Z173" s="202"/>
      <c r="AA173" s="202"/>
      <c r="AB173" s="202"/>
      <c r="AC173" s="202"/>
      <c r="AD173" s="202"/>
      <c r="AE173" s="202"/>
      <c r="AF173" s="202"/>
      <c r="AG173" s="202"/>
      <c r="AH173" s="202"/>
      <c r="AI173" s="202"/>
      <c r="AJ173" s="202"/>
      <c r="AK173" s="202"/>
      <c r="AL173" s="202"/>
      <c r="AM173" s="202"/>
      <c r="AN173" s="202"/>
      <c r="AO173" s="202"/>
      <c r="AP173" s="202"/>
      <c r="AQ173" s="256"/>
    </row>
    <row r="174" spans="1:43" s="203" customFormat="1" x14ac:dyDescent="0.3">
      <c r="A174" s="249" t="s">
        <v>309</v>
      </c>
      <c r="B174" s="182"/>
      <c r="C174" s="182"/>
      <c r="D174" s="182"/>
      <c r="E174" s="182"/>
      <c r="F174" s="202"/>
      <c r="G174" s="182"/>
      <c r="H174" s="202"/>
      <c r="I174" s="204"/>
      <c r="J174" s="202"/>
      <c r="K174" s="186"/>
      <c r="L174" s="190"/>
      <c r="M174" s="186"/>
      <c r="N174" s="185" t="str">
        <f t="shared" si="4"/>
        <v/>
      </c>
      <c r="O174" s="183"/>
      <c r="P174" s="202"/>
      <c r="Q174" s="204"/>
      <c r="R174" s="186"/>
      <c r="S174" s="190"/>
      <c r="T174" s="186"/>
      <c r="U174" s="187" t="str">
        <f t="shared" si="5"/>
        <v/>
      </c>
      <c r="V174" s="201"/>
      <c r="W174" s="202"/>
      <c r="X174" s="202"/>
      <c r="Y174" s="202"/>
      <c r="Z174" s="202"/>
      <c r="AA174" s="202"/>
      <c r="AB174" s="202"/>
      <c r="AC174" s="202"/>
      <c r="AD174" s="202"/>
      <c r="AE174" s="202"/>
      <c r="AF174" s="202"/>
      <c r="AG174" s="202"/>
      <c r="AH174" s="202"/>
      <c r="AI174" s="202"/>
      <c r="AJ174" s="202"/>
      <c r="AK174" s="202"/>
      <c r="AL174" s="202"/>
      <c r="AM174" s="202"/>
      <c r="AN174" s="202"/>
      <c r="AO174" s="202"/>
      <c r="AP174" s="202"/>
      <c r="AQ174" s="256"/>
    </row>
    <row r="175" spans="1:43" s="203" customFormat="1" x14ac:dyDescent="0.3">
      <c r="A175" s="250" t="s">
        <v>310</v>
      </c>
      <c r="B175" s="182"/>
      <c r="C175" s="182"/>
      <c r="D175" s="182"/>
      <c r="E175" s="182"/>
      <c r="F175" s="202"/>
      <c r="G175" s="202"/>
      <c r="H175" s="202"/>
      <c r="I175" s="204"/>
      <c r="J175" s="182"/>
      <c r="K175" s="186"/>
      <c r="L175" s="190"/>
      <c r="M175" s="186"/>
      <c r="N175" s="185" t="str">
        <f t="shared" si="4"/>
        <v/>
      </c>
      <c r="O175" s="183"/>
      <c r="P175" s="182"/>
      <c r="Q175" s="204"/>
      <c r="R175" s="186"/>
      <c r="S175" s="190"/>
      <c r="T175" s="186"/>
      <c r="U175" s="187" t="str">
        <f t="shared" si="5"/>
        <v/>
      </c>
      <c r="V175" s="201"/>
      <c r="W175" s="202"/>
      <c r="X175" s="202"/>
      <c r="Y175" s="202"/>
      <c r="Z175" s="202"/>
      <c r="AA175" s="202"/>
      <c r="AB175" s="202"/>
      <c r="AC175" s="202"/>
      <c r="AD175" s="202"/>
      <c r="AE175" s="202"/>
      <c r="AF175" s="202"/>
      <c r="AG175" s="202"/>
      <c r="AH175" s="202"/>
      <c r="AI175" s="202"/>
      <c r="AJ175" s="202"/>
      <c r="AK175" s="202"/>
      <c r="AL175" s="202"/>
      <c r="AM175" s="202"/>
      <c r="AN175" s="202"/>
      <c r="AO175" s="202"/>
      <c r="AP175" s="202"/>
      <c r="AQ175" s="256"/>
    </row>
    <row r="176" spans="1:43" s="203" customFormat="1" x14ac:dyDescent="0.3">
      <c r="A176" s="249" t="s">
        <v>311</v>
      </c>
      <c r="B176" s="182"/>
      <c r="C176" s="182"/>
      <c r="D176" s="182"/>
      <c r="E176" s="182"/>
      <c r="F176" s="202"/>
      <c r="G176" s="202"/>
      <c r="H176" s="202"/>
      <c r="I176" s="204"/>
      <c r="J176" s="182"/>
      <c r="K176" s="186"/>
      <c r="L176" s="190"/>
      <c r="M176" s="186"/>
      <c r="N176" s="185" t="str">
        <f t="shared" si="4"/>
        <v/>
      </c>
      <c r="O176" s="183"/>
      <c r="P176" s="202"/>
      <c r="Q176" s="204"/>
      <c r="R176" s="186"/>
      <c r="S176" s="190"/>
      <c r="T176" s="186"/>
      <c r="U176" s="187" t="str">
        <f t="shared" si="5"/>
        <v/>
      </c>
      <c r="V176" s="201"/>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56"/>
    </row>
    <row r="177" spans="1:43" s="203" customFormat="1" x14ac:dyDescent="0.3">
      <c r="A177" s="250" t="s">
        <v>312</v>
      </c>
      <c r="B177" s="182"/>
      <c r="C177" s="182"/>
      <c r="D177" s="182"/>
      <c r="E177" s="182"/>
      <c r="F177" s="202"/>
      <c r="G177" s="202"/>
      <c r="H177" s="202"/>
      <c r="I177" s="204"/>
      <c r="J177" s="182"/>
      <c r="K177" s="186"/>
      <c r="L177" s="190"/>
      <c r="M177" s="186"/>
      <c r="N177" s="185" t="str">
        <f t="shared" si="4"/>
        <v/>
      </c>
      <c r="O177" s="183"/>
      <c r="P177" s="202"/>
      <c r="Q177" s="204"/>
      <c r="R177" s="186"/>
      <c r="S177" s="190"/>
      <c r="T177" s="186"/>
      <c r="U177" s="187" t="str">
        <f t="shared" si="5"/>
        <v/>
      </c>
      <c r="V177" s="201"/>
      <c r="W177" s="202"/>
      <c r="X177" s="202"/>
      <c r="Y177" s="202"/>
      <c r="Z177" s="202"/>
      <c r="AA177" s="202"/>
      <c r="AB177" s="202"/>
      <c r="AC177" s="202"/>
      <c r="AD177" s="202"/>
      <c r="AE177" s="202"/>
      <c r="AF177" s="202"/>
      <c r="AG177" s="202"/>
      <c r="AH177" s="202"/>
      <c r="AI177" s="202"/>
      <c r="AJ177" s="202"/>
      <c r="AK177" s="202"/>
      <c r="AL177" s="202"/>
      <c r="AM177" s="202"/>
      <c r="AN177" s="202"/>
      <c r="AO177" s="202"/>
      <c r="AP177" s="202"/>
      <c r="AQ177" s="256"/>
    </row>
    <row r="178" spans="1:43" s="203" customFormat="1" x14ac:dyDescent="0.3">
      <c r="A178" s="249" t="s">
        <v>313</v>
      </c>
      <c r="B178" s="182"/>
      <c r="C178" s="182"/>
      <c r="D178" s="182"/>
      <c r="E178" s="182"/>
      <c r="F178" s="202"/>
      <c r="G178" s="202"/>
      <c r="H178" s="202"/>
      <c r="I178" s="204"/>
      <c r="J178" s="182"/>
      <c r="K178" s="186"/>
      <c r="L178" s="190"/>
      <c r="M178" s="186"/>
      <c r="N178" s="185" t="str">
        <f t="shared" si="4"/>
        <v/>
      </c>
      <c r="O178" s="183"/>
      <c r="P178" s="202"/>
      <c r="Q178" s="204"/>
      <c r="R178" s="186"/>
      <c r="S178" s="190"/>
      <c r="T178" s="186"/>
      <c r="U178" s="187" t="str">
        <f t="shared" si="5"/>
        <v/>
      </c>
      <c r="V178" s="201"/>
      <c r="W178" s="202"/>
      <c r="X178" s="202"/>
      <c r="Y178" s="202"/>
      <c r="Z178" s="202"/>
      <c r="AA178" s="202"/>
      <c r="AB178" s="202"/>
      <c r="AC178" s="202"/>
      <c r="AD178" s="202"/>
      <c r="AE178" s="202"/>
      <c r="AF178" s="202"/>
      <c r="AG178" s="202"/>
      <c r="AH178" s="202"/>
      <c r="AI178" s="202"/>
      <c r="AJ178" s="202"/>
      <c r="AK178" s="202"/>
      <c r="AL178" s="202"/>
      <c r="AM178" s="202"/>
      <c r="AN178" s="202"/>
      <c r="AO178" s="202"/>
      <c r="AP178" s="202"/>
      <c r="AQ178" s="256"/>
    </row>
    <row r="179" spans="1:43" s="203" customFormat="1" x14ac:dyDescent="0.3">
      <c r="A179" s="250" t="s">
        <v>314</v>
      </c>
      <c r="B179" s="182"/>
      <c r="C179" s="182"/>
      <c r="D179" s="182"/>
      <c r="E179" s="182"/>
      <c r="F179" s="202"/>
      <c r="G179" s="182"/>
      <c r="H179" s="202"/>
      <c r="I179" s="204"/>
      <c r="J179" s="202"/>
      <c r="K179" s="186"/>
      <c r="L179" s="190"/>
      <c r="M179" s="186"/>
      <c r="N179" s="185" t="str">
        <f t="shared" si="4"/>
        <v/>
      </c>
      <c r="O179" s="183"/>
      <c r="P179" s="202"/>
      <c r="Q179" s="204"/>
      <c r="R179" s="186"/>
      <c r="S179" s="190"/>
      <c r="T179" s="186"/>
      <c r="U179" s="187" t="str">
        <f t="shared" si="5"/>
        <v/>
      </c>
      <c r="V179" s="201"/>
      <c r="W179" s="202"/>
      <c r="X179" s="202"/>
      <c r="Y179" s="202"/>
      <c r="Z179" s="202"/>
      <c r="AA179" s="202"/>
      <c r="AB179" s="202"/>
      <c r="AC179" s="202"/>
      <c r="AD179" s="202"/>
      <c r="AE179" s="202"/>
      <c r="AF179" s="202"/>
      <c r="AG179" s="202"/>
      <c r="AH179" s="202"/>
      <c r="AI179" s="202"/>
      <c r="AJ179" s="202"/>
      <c r="AK179" s="202"/>
      <c r="AL179" s="202"/>
      <c r="AM179" s="202"/>
      <c r="AN179" s="202"/>
      <c r="AO179" s="202"/>
      <c r="AP179" s="202"/>
      <c r="AQ179" s="256"/>
    </row>
    <row r="180" spans="1:43" s="203" customFormat="1" x14ac:dyDescent="0.3">
      <c r="A180" s="249" t="s">
        <v>315</v>
      </c>
      <c r="B180" s="182"/>
      <c r="C180" s="182"/>
      <c r="D180" s="182"/>
      <c r="E180" s="182"/>
      <c r="F180" s="202"/>
      <c r="G180" s="202"/>
      <c r="H180" s="202"/>
      <c r="I180" s="204"/>
      <c r="J180" s="182"/>
      <c r="K180" s="186"/>
      <c r="L180" s="190"/>
      <c r="M180" s="186"/>
      <c r="N180" s="185" t="str">
        <f t="shared" si="4"/>
        <v/>
      </c>
      <c r="O180" s="183"/>
      <c r="P180" s="202"/>
      <c r="Q180" s="204"/>
      <c r="R180" s="186"/>
      <c r="S180" s="190"/>
      <c r="T180" s="186"/>
      <c r="U180" s="187" t="str">
        <f t="shared" si="5"/>
        <v/>
      </c>
      <c r="V180" s="201"/>
      <c r="W180" s="202"/>
      <c r="X180" s="202"/>
      <c r="Y180" s="202"/>
      <c r="Z180" s="202"/>
      <c r="AA180" s="202"/>
      <c r="AB180" s="202"/>
      <c r="AC180" s="202"/>
      <c r="AD180" s="202"/>
      <c r="AE180" s="202"/>
      <c r="AF180" s="202"/>
      <c r="AG180" s="202"/>
      <c r="AH180" s="202"/>
      <c r="AI180" s="202"/>
      <c r="AJ180" s="202"/>
      <c r="AK180" s="202"/>
      <c r="AL180" s="202"/>
      <c r="AM180" s="202"/>
      <c r="AN180" s="202"/>
      <c r="AO180" s="202"/>
      <c r="AP180" s="202"/>
      <c r="AQ180" s="256"/>
    </row>
    <row r="181" spans="1:43" s="203" customFormat="1" x14ac:dyDescent="0.3">
      <c r="A181" s="250" t="s">
        <v>316</v>
      </c>
      <c r="B181" s="182"/>
      <c r="C181" s="182"/>
      <c r="D181" s="182"/>
      <c r="E181" s="182"/>
      <c r="F181" s="202"/>
      <c r="G181" s="182"/>
      <c r="H181" s="202"/>
      <c r="I181" s="204"/>
      <c r="J181" s="202"/>
      <c r="K181" s="186"/>
      <c r="L181" s="190"/>
      <c r="M181" s="186"/>
      <c r="N181" s="185" t="str">
        <f t="shared" si="4"/>
        <v/>
      </c>
      <c r="O181" s="183"/>
      <c r="P181" s="202"/>
      <c r="Q181" s="204"/>
      <c r="R181" s="186"/>
      <c r="S181" s="190"/>
      <c r="T181" s="186"/>
      <c r="U181" s="187" t="str">
        <f t="shared" si="5"/>
        <v/>
      </c>
      <c r="V181" s="201"/>
      <c r="W181" s="202"/>
      <c r="X181" s="202"/>
      <c r="Y181" s="202"/>
      <c r="Z181" s="202"/>
      <c r="AA181" s="202"/>
      <c r="AB181" s="202"/>
      <c r="AC181" s="202"/>
      <c r="AD181" s="202"/>
      <c r="AE181" s="202"/>
      <c r="AF181" s="202"/>
      <c r="AG181" s="202"/>
      <c r="AH181" s="202"/>
      <c r="AI181" s="202"/>
      <c r="AJ181" s="202"/>
      <c r="AK181" s="202"/>
      <c r="AL181" s="202"/>
      <c r="AM181" s="202"/>
      <c r="AN181" s="202"/>
      <c r="AO181" s="202"/>
      <c r="AP181" s="202"/>
      <c r="AQ181" s="256"/>
    </row>
    <row r="182" spans="1:43" s="203" customFormat="1" x14ac:dyDescent="0.3">
      <c r="A182" s="249" t="s">
        <v>317</v>
      </c>
      <c r="B182" s="182"/>
      <c r="C182" s="182"/>
      <c r="D182" s="182"/>
      <c r="E182" s="182"/>
      <c r="F182" s="202"/>
      <c r="G182" s="202"/>
      <c r="H182" s="202"/>
      <c r="I182" s="183"/>
      <c r="J182" s="182"/>
      <c r="K182" s="186"/>
      <c r="L182" s="190"/>
      <c r="M182" s="186"/>
      <c r="N182" s="185" t="str">
        <f t="shared" si="4"/>
        <v/>
      </c>
      <c r="O182" s="183"/>
      <c r="P182" s="202"/>
      <c r="Q182" s="204"/>
      <c r="R182" s="186"/>
      <c r="S182" s="190"/>
      <c r="T182" s="186"/>
      <c r="U182" s="187" t="str">
        <f t="shared" si="5"/>
        <v/>
      </c>
      <c r="V182" s="201"/>
      <c r="W182" s="202"/>
      <c r="X182" s="202"/>
      <c r="Y182" s="202"/>
      <c r="Z182" s="202"/>
      <c r="AA182" s="202"/>
      <c r="AB182" s="202"/>
      <c r="AC182" s="202"/>
      <c r="AD182" s="202"/>
      <c r="AE182" s="202"/>
      <c r="AF182" s="202"/>
      <c r="AG182" s="202"/>
      <c r="AH182" s="202"/>
      <c r="AI182" s="202"/>
      <c r="AJ182" s="202"/>
      <c r="AK182" s="202"/>
      <c r="AL182" s="202"/>
      <c r="AM182" s="202"/>
      <c r="AN182" s="202"/>
      <c r="AO182" s="202"/>
      <c r="AP182" s="202"/>
      <c r="AQ182" s="256"/>
    </row>
    <row r="183" spans="1:43" s="203" customFormat="1" x14ac:dyDescent="0.3">
      <c r="A183" s="250" t="s">
        <v>318</v>
      </c>
      <c r="B183" s="182"/>
      <c r="C183" s="182"/>
      <c r="D183" s="182"/>
      <c r="E183" s="182"/>
      <c r="F183" s="202"/>
      <c r="G183" s="202"/>
      <c r="H183" s="202"/>
      <c r="I183" s="183"/>
      <c r="J183" s="182"/>
      <c r="K183" s="186"/>
      <c r="L183" s="190"/>
      <c r="M183" s="186"/>
      <c r="N183" s="185" t="str">
        <f t="shared" si="4"/>
        <v/>
      </c>
      <c r="O183" s="183"/>
      <c r="P183" s="202"/>
      <c r="Q183" s="204"/>
      <c r="R183" s="186"/>
      <c r="S183" s="190"/>
      <c r="T183" s="186"/>
      <c r="U183" s="187" t="str">
        <f t="shared" si="5"/>
        <v/>
      </c>
      <c r="V183" s="201"/>
      <c r="W183" s="202"/>
      <c r="X183" s="202"/>
      <c r="Y183" s="202"/>
      <c r="Z183" s="202"/>
      <c r="AA183" s="202"/>
      <c r="AB183" s="202"/>
      <c r="AC183" s="202"/>
      <c r="AD183" s="202"/>
      <c r="AE183" s="202"/>
      <c r="AF183" s="202"/>
      <c r="AG183" s="202"/>
      <c r="AH183" s="202"/>
      <c r="AI183" s="202"/>
      <c r="AJ183" s="202"/>
      <c r="AK183" s="202"/>
      <c r="AL183" s="202"/>
      <c r="AM183" s="202"/>
      <c r="AN183" s="202"/>
      <c r="AO183" s="202"/>
      <c r="AP183" s="202"/>
      <c r="AQ183" s="256"/>
    </row>
    <row r="184" spans="1:43" s="203" customFormat="1" x14ac:dyDescent="0.3">
      <c r="A184" s="249" t="s">
        <v>319</v>
      </c>
      <c r="B184" s="182"/>
      <c r="C184" s="182"/>
      <c r="D184" s="182"/>
      <c r="E184" s="182"/>
      <c r="F184" s="202"/>
      <c r="G184" s="182"/>
      <c r="H184" s="202"/>
      <c r="I184" s="204"/>
      <c r="J184" s="202"/>
      <c r="K184" s="186"/>
      <c r="L184" s="190"/>
      <c r="M184" s="186"/>
      <c r="N184" s="185" t="str">
        <f t="shared" si="4"/>
        <v/>
      </c>
      <c r="O184" s="183"/>
      <c r="P184" s="202"/>
      <c r="Q184" s="204"/>
      <c r="R184" s="186"/>
      <c r="S184" s="190"/>
      <c r="T184" s="186"/>
      <c r="U184" s="187" t="str">
        <f t="shared" si="5"/>
        <v/>
      </c>
      <c r="V184" s="201"/>
      <c r="W184" s="202"/>
      <c r="X184" s="202"/>
      <c r="Y184" s="202"/>
      <c r="Z184" s="202"/>
      <c r="AA184" s="202"/>
      <c r="AB184" s="202"/>
      <c r="AC184" s="202"/>
      <c r="AD184" s="202"/>
      <c r="AE184" s="202"/>
      <c r="AF184" s="202"/>
      <c r="AG184" s="202"/>
      <c r="AH184" s="202"/>
      <c r="AI184" s="202"/>
      <c r="AJ184" s="202"/>
      <c r="AK184" s="202"/>
      <c r="AL184" s="202"/>
      <c r="AM184" s="202"/>
      <c r="AN184" s="202"/>
      <c r="AO184" s="202"/>
      <c r="AP184" s="202"/>
      <c r="AQ184" s="256"/>
    </row>
    <row r="185" spans="1:43" s="203" customFormat="1" x14ac:dyDescent="0.3">
      <c r="A185" s="250" t="s">
        <v>320</v>
      </c>
      <c r="B185" s="182"/>
      <c r="C185" s="182"/>
      <c r="D185" s="182"/>
      <c r="E185" s="182"/>
      <c r="F185" s="202"/>
      <c r="G185" s="202"/>
      <c r="H185" s="202"/>
      <c r="I185" s="204"/>
      <c r="J185" s="182"/>
      <c r="K185" s="186"/>
      <c r="L185" s="190"/>
      <c r="M185" s="186"/>
      <c r="N185" s="185" t="str">
        <f t="shared" si="4"/>
        <v/>
      </c>
      <c r="O185" s="183"/>
      <c r="P185" s="202"/>
      <c r="Q185" s="204"/>
      <c r="R185" s="186"/>
      <c r="S185" s="190"/>
      <c r="T185" s="186"/>
      <c r="U185" s="187" t="str">
        <f t="shared" si="5"/>
        <v/>
      </c>
      <c r="V185" s="201"/>
      <c r="W185" s="202"/>
      <c r="X185" s="202"/>
      <c r="Y185" s="202"/>
      <c r="Z185" s="202"/>
      <c r="AA185" s="202"/>
      <c r="AB185" s="202"/>
      <c r="AC185" s="202"/>
      <c r="AD185" s="202"/>
      <c r="AE185" s="202"/>
      <c r="AF185" s="202"/>
      <c r="AG185" s="202"/>
      <c r="AH185" s="202"/>
      <c r="AI185" s="202"/>
      <c r="AJ185" s="202"/>
      <c r="AK185" s="202"/>
      <c r="AL185" s="202"/>
      <c r="AM185" s="202"/>
      <c r="AN185" s="202"/>
      <c r="AO185" s="202"/>
      <c r="AP185" s="202"/>
      <c r="AQ185" s="256"/>
    </row>
    <row r="186" spans="1:43" s="203" customFormat="1" x14ac:dyDescent="0.3">
      <c r="A186" s="249" t="s">
        <v>321</v>
      </c>
      <c r="B186" s="182"/>
      <c r="C186" s="182"/>
      <c r="D186" s="182"/>
      <c r="E186" s="182"/>
      <c r="F186" s="202"/>
      <c r="G186" s="202"/>
      <c r="H186" s="202"/>
      <c r="I186" s="204"/>
      <c r="J186" s="182"/>
      <c r="K186" s="186"/>
      <c r="L186" s="190"/>
      <c r="M186" s="186"/>
      <c r="N186" s="185" t="str">
        <f t="shared" si="4"/>
        <v/>
      </c>
      <c r="O186" s="183"/>
      <c r="P186" s="202"/>
      <c r="Q186" s="204"/>
      <c r="R186" s="186"/>
      <c r="S186" s="190"/>
      <c r="T186" s="186"/>
      <c r="U186" s="187" t="str">
        <f t="shared" si="5"/>
        <v/>
      </c>
      <c r="V186" s="201"/>
      <c r="W186" s="202"/>
      <c r="X186" s="202"/>
      <c r="Y186" s="202"/>
      <c r="Z186" s="202"/>
      <c r="AA186" s="202"/>
      <c r="AB186" s="202"/>
      <c r="AC186" s="202"/>
      <c r="AD186" s="202"/>
      <c r="AE186" s="202"/>
      <c r="AF186" s="202"/>
      <c r="AG186" s="202"/>
      <c r="AH186" s="202"/>
      <c r="AI186" s="202"/>
      <c r="AJ186" s="202"/>
      <c r="AK186" s="202"/>
      <c r="AL186" s="202"/>
      <c r="AM186" s="202"/>
      <c r="AN186" s="202"/>
      <c r="AO186" s="202"/>
      <c r="AP186" s="202"/>
      <c r="AQ186" s="256"/>
    </row>
    <row r="187" spans="1:43" s="203" customFormat="1" x14ac:dyDescent="0.3">
      <c r="A187" s="250" t="s">
        <v>322</v>
      </c>
      <c r="B187" s="182"/>
      <c r="C187" s="182"/>
      <c r="D187" s="182"/>
      <c r="E187" s="182"/>
      <c r="F187" s="202"/>
      <c r="G187" s="202"/>
      <c r="H187" s="202"/>
      <c r="I187" s="204"/>
      <c r="J187" s="182"/>
      <c r="K187" s="186"/>
      <c r="L187" s="190"/>
      <c r="M187" s="186"/>
      <c r="N187" s="185" t="str">
        <f t="shared" si="4"/>
        <v/>
      </c>
      <c r="O187" s="183"/>
      <c r="P187" s="202"/>
      <c r="Q187" s="204"/>
      <c r="R187" s="186"/>
      <c r="S187" s="190"/>
      <c r="T187" s="186"/>
      <c r="U187" s="187" t="str">
        <f t="shared" si="5"/>
        <v/>
      </c>
      <c r="V187" s="201"/>
      <c r="W187" s="202"/>
      <c r="X187" s="202"/>
      <c r="Y187" s="202"/>
      <c r="Z187" s="202"/>
      <c r="AA187" s="202"/>
      <c r="AB187" s="202"/>
      <c r="AC187" s="202"/>
      <c r="AD187" s="202"/>
      <c r="AE187" s="202"/>
      <c r="AF187" s="202"/>
      <c r="AG187" s="202"/>
      <c r="AH187" s="202"/>
      <c r="AI187" s="202"/>
      <c r="AJ187" s="202"/>
      <c r="AK187" s="202"/>
      <c r="AL187" s="202"/>
      <c r="AM187" s="202"/>
      <c r="AN187" s="202"/>
      <c r="AO187" s="202"/>
      <c r="AP187" s="202"/>
      <c r="AQ187" s="256"/>
    </row>
    <row r="188" spans="1:43" s="203" customFormat="1" x14ac:dyDescent="0.3">
      <c r="A188" s="249" t="s">
        <v>323</v>
      </c>
      <c r="B188" s="182"/>
      <c r="C188" s="182"/>
      <c r="D188" s="182"/>
      <c r="E188" s="182"/>
      <c r="F188" s="202"/>
      <c r="G188" s="202"/>
      <c r="H188" s="202"/>
      <c r="I188" s="204"/>
      <c r="J188" s="182"/>
      <c r="K188" s="186"/>
      <c r="L188" s="190"/>
      <c r="M188" s="186"/>
      <c r="N188" s="185" t="str">
        <f t="shared" si="4"/>
        <v/>
      </c>
      <c r="O188" s="183"/>
      <c r="P188" s="202"/>
      <c r="Q188" s="204"/>
      <c r="R188" s="186"/>
      <c r="S188" s="190"/>
      <c r="T188" s="186"/>
      <c r="U188" s="187" t="str">
        <f t="shared" si="5"/>
        <v/>
      </c>
      <c r="V188" s="201"/>
      <c r="W188" s="202"/>
      <c r="X188" s="202"/>
      <c r="Y188" s="202"/>
      <c r="Z188" s="202"/>
      <c r="AA188" s="202"/>
      <c r="AB188" s="202"/>
      <c r="AC188" s="202"/>
      <c r="AD188" s="202"/>
      <c r="AE188" s="202"/>
      <c r="AF188" s="202"/>
      <c r="AG188" s="202"/>
      <c r="AH188" s="202"/>
      <c r="AI188" s="202"/>
      <c r="AJ188" s="202"/>
      <c r="AK188" s="202"/>
      <c r="AL188" s="202"/>
      <c r="AM188" s="202"/>
      <c r="AN188" s="202"/>
      <c r="AO188" s="202"/>
      <c r="AP188" s="202"/>
      <c r="AQ188" s="256"/>
    </row>
    <row r="189" spans="1:43" s="203" customFormat="1" x14ac:dyDescent="0.3">
      <c r="A189" s="250" t="s">
        <v>324</v>
      </c>
      <c r="B189" s="182"/>
      <c r="C189" s="182"/>
      <c r="D189" s="182"/>
      <c r="E189" s="182"/>
      <c r="F189" s="202"/>
      <c r="G189" s="202"/>
      <c r="H189" s="202"/>
      <c r="I189" s="204"/>
      <c r="J189" s="182"/>
      <c r="K189" s="186"/>
      <c r="L189" s="190"/>
      <c r="M189" s="186"/>
      <c r="N189" s="185" t="str">
        <f t="shared" si="4"/>
        <v/>
      </c>
      <c r="O189" s="183"/>
      <c r="P189" s="202"/>
      <c r="Q189" s="204"/>
      <c r="R189" s="186"/>
      <c r="S189" s="190"/>
      <c r="T189" s="186"/>
      <c r="U189" s="187" t="str">
        <f t="shared" si="5"/>
        <v/>
      </c>
      <c r="V189" s="201"/>
      <c r="W189" s="202"/>
      <c r="X189" s="202"/>
      <c r="Y189" s="202"/>
      <c r="Z189" s="202"/>
      <c r="AA189" s="202"/>
      <c r="AB189" s="202"/>
      <c r="AC189" s="202"/>
      <c r="AD189" s="202"/>
      <c r="AE189" s="202"/>
      <c r="AF189" s="202"/>
      <c r="AG189" s="202"/>
      <c r="AH189" s="202"/>
      <c r="AI189" s="202"/>
      <c r="AJ189" s="202"/>
      <c r="AK189" s="202"/>
      <c r="AL189" s="202"/>
      <c r="AM189" s="202"/>
      <c r="AN189" s="202"/>
      <c r="AO189" s="202"/>
      <c r="AP189" s="202"/>
      <c r="AQ189" s="256"/>
    </row>
    <row r="190" spans="1:43" s="203" customFormat="1" x14ac:dyDescent="0.3">
      <c r="A190" s="249" t="s">
        <v>325</v>
      </c>
      <c r="B190" s="182"/>
      <c r="C190" s="182"/>
      <c r="D190" s="182"/>
      <c r="E190" s="182"/>
      <c r="F190" s="202"/>
      <c r="G190" s="202"/>
      <c r="H190" s="202"/>
      <c r="I190" s="204"/>
      <c r="J190" s="182"/>
      <c r="K190" s="186"/>
      <c r="L190" s="190"/>
      <c r="M190" s="186"/>
      <c r="N190" s="185" t="str">
        <f t="shared" si="4"/>
        <v/>
      </c>
      <c r="O190" s="183"/>
      <c r="P190" s="202"/>
      <c r="Q190" s="204"/>
      <c r="R190" s="186"/>
      <c r="S190" s="190"/>
      <c r="T190" s="186"/>
      <c r="U190" s="187" t="str">
        <f t="shared" si="5"/>
        <v/>
      </c>
      <c r="V190" s="201"/>
      <c r="W190" s="202"/>
      <c r="X190" s="202"/>
      <c r="Y190" s="202"/>
      <c r="Z190" s="202"/>
      <c r="AA190" s="202"/>
      <c r="AB190" s="202"/>
      <c r="AC190" s="202"/>
      <c r="AD190" s="202"/>
      <c r="AE190" s="202"/>
      <c r="AF190" s="202"/>
      <c r="AG190" s="202"/>
      <c r="AH190" s="202"/>
      <c r="AI190" s="202"/>
      <c r="AJ190" s="202"/>
      <c r="AK190" s="202"/>
      <c r="AL190" s="202"/>
      <c r="AM190" s="202"/>
      <c r="AN190" s="202"/>
      <c r="AO190" s="202"/>
      <c r="AP190" s="202"/>
      <c r="AQ190" s="256"/>
    </row>
    <row r="191" spans="1:43" s="203" customFormat="1" x14ac:dyDescent="0.3">
      <c r="A191" s="250" t="s">
        <v>326</v>
      </c>
      <c r="B191" s="182"/>
      <c r="C191" s="182"/>
      <c r="D191" s="182"/>
      <c r="E191" s="182"/>
      <c r="F191" s="202"/>
      <c r="G191" s="202"/>
      <c r="H191" s="202"/>
      <c r="I191" s="204"/>
      <c r="J191" s="182"/>
      <c r="K191" s="186"/>
      <c r="L191" s="190"/>
      <c r="M191" s="186"/>
      <c r="N191" s="185" t="str">
        <f t="shared" si="4"/>
        <v/>
      </c>
      <c r="O191" s="183"/>
      <c r="P191" s="202"/>
      <c r="Q191" s="204"/>
      <c r="R191" s="186"/>
      <c r="S191" s="190"/>
      <c r="T191" s="186"/>
      <c r="U191" s="187" t="str">
        <f t="shared" si="5"/>
        <v/>
      </c>
      <c r="V191" s="201"/>
      <c r="W191" s="202"/>
      <c r="X191" s="202"/>
      <c r="Y191" s="202"/>
      <c r="Z191" s="202"/>
      <c r="AA191" s="202"/>
      <c r="AB191" s="202"/>
      <c r="AC191" s="202"/>
      <c r="AD191" s="202"/>
      <c r="AE191" s="202"/>
      <c r="AF191" s="202"/>
      <c r="AG191" s="202"/>
      <c r="AH191" s="202"/>
      <c r="AI191" s="202"/>
      <c r="AJ191" s="202"/>
      <c r="AK191" s="202"/>
      <c r="AL191" s="202"/>
      <c r="AM191" s="202"/>
      <c r="AN191" s="202"/>
      <c r="AO191" s="202"/>
      <c r="AP191" s="202"/>
      <c r="AQ191" s="256"/>
    </row>
    <row r="192" spans="1:43" s="203" customFormat="1" x14ac:dyDescent="0.3">
      <c r="A192" s="249" t="s">
        <v>327</v>
      </c>
      <c r="B192" s="182"/>
      <c r="C192" s="182"/>
      <c r="D192" s="182"/>
      <c r="E192" s="182"/>
      <c r="F192" s="202"/>
      <c r="G192" s="202"/>
      <c r="H192" s="202"/>
      <c r="I192" s="204"/>
      <c r="J192" s="182"/>
      <c r="K192" s="186"/>
      <c r="L192" s="190"/>
      <c r="M192" s="186"/>
      <c r="N192" s="185" t="str">
        <f t="shared" si="4"/>
        <v/>
      </c>
      <c r="O192" s="183"/>
      <c r="P192" s="202"/>
      <c r="Q192" s="204"/>
      <c r="R192" s="186"/>
      <c r="S192" s="190"/>
      <c r="T192" s="186"/>
      <c r="U192" s="187" t="str">
        <f t="shared" si="5"/>
        <v/>
      </c>
      <c r="V192" s="201"/>
      <c r="W192" s="202"/>
      <c r="X192" s="202"/>
      <c r="Y192" s="202"/>
      <c r="Z192" s="202"/>
      <c r="AA192" s="202"/>
      <c r="AB192" s="202"/>
      <c r="AC192" s="202"/>
      <c r="AD192" s="202"/>
      <c r="AE192" s="202"/>
      <c r="AF192" s="202"/>
      <c r="AG192" s="202"/>
      <c r="AH192" s="202"/>
      <c r="AI192" s="202"/>
      <c r="AJ192" s="202"/>
      <c r="AK192" s="202"/>
      <c r="AL192" s="202"/>
      <c r="AM192" s="202"/>
      <c r="AN192" s="202"/>
      <c r="AO192" s="202"/>
      <c r="AP192" s="202"/>
      <c r="AQ192" s="256"/>
    </row>
    <row r="193" spans="1:43" s="203" customFormat="1" x14ac:dyDescent="0.3">
      <c r="A193" s="250" t="s">
        <v>328</v>
      </c>
      <c r="B193" s="182"/>
      <c r="C193" s="182"/>
      <c r="D193" s="182"/>
      <c r="E193" s="182"/>
      <c r="F193" s="202"/>
      <c r="G193" s="202"/>
      <c r="H193" s="202"/>
      <c r="I193" s="204"/>
      <c r="J193" s="182"/>
      <c r="K193" s="186"/>
      <c r="L193" s="190"/>
      <c r="M193" s="186"/>
      <c r="N193" s="185" t="str">
        <f t="shared" si="4"/>
        <v/>
      </c>
      <c r="O193" s="183"/>
      <c r="P193" s="202"/>
      <c r="Q193" s="204"/>
      <c r="R193" s="186"/>
      <c r="S193" s="190"/>
      <c r="T193" s="186"/>
      <c r="U193" s="187" t="str">
        <f t="shared" si="5"/>
        <v/>
      </c>
      <c r="V193" s="201"/>
      <c r="W193" s="202"/>
      <c r="X193" s="202"/>
      <c r="Y193" s="202"/>
      <c r="Z193" s="202"/>
      <c r="AA193" s="202"/>
      <c r="AB193" s="202"/>
      <c r="AC193" s="202"/>
      <c r="AD193" s="202"/>
      <c r="AE193" s="202"/>
      <c r="AF193" s="202"/>
      <c r="AG193" s="202"/>
      <c r="AH193" s="202"/>
      <c r="AI193" s="202"/>
      <c r="AJ193" s="202"/>
      <c r="AK193" s="202"/>
      <c r="AL193" s="202"/>
      <c r="AM193" s="202"/>
      <c r="AN193" s="202"/>
      <c r="AO193" s="202"/>
      <c r="AP193" s="202"/>
      <c r="AQ193" s="256"/>
    </row>
    <row r="194" spans="1:43" s="203" customFormat="1" x14ac:dyDescent="0.3">
      <c r="A194" s="249" t="s">
        <v>329</v>
      </c>
      <c r="B194" s="182"/>
      <c r="C194" s="182"/>
      <c r="D194" s="182"/>
      <c r="E194" s="182"/>
      <c r="F194" s="202"/>
      <c r="G194" s="202"/>
      <c r="H194" s="202"/>
      <c r="I194" s="204"/>
      <c r="J194" s="182"/>
      <c r="K194" s="186"/>
      <c r="L194" s="190"/>
      <c r="M194" s="186"/>
      <c r="N194" s="185" t="str">
        <f t="shared" si="4"/>
        <v/>
      </c>
      <c r="O194" s="183"/>
      <c r="P194" s="202"/>
      <c r="Q194" s="204"/>
      <c r="R194" s="186"/>
      <c r="S194" s="190"/>
      <c r="T194" s="186"/>
      <c r="U194" s="187" t="str">
        <f t="shared" si="5"/>
        <v/>
      </c>
      <c r="V194" s="201"/>
      <c r="W194" s="202"/>
      <c r="X194" s="202"/>
      <c r="Y194" s="202"/>
      <c r="Z194" s="202"/>
      <c r="AA194" s="202"/>
      <c r="AB194" s="202"/>
      <c r="AC194" s="202"/>
      <c r="AD194" s="202"/>
      <c r="AE194" s="202"/>
      <c r="AF194" s="202"/>
      <c r="AG194" s="202"/>
      <c r="AH194" s="202"/>
      <c r="AI194" s="202"/>
      <c r="AJ194" s="202"/>
      <c r="AK194" s="202"/>
      <c r="AL194" s="202"/>
      <c r="AM194" s="202"/>
      <c r="AN194" s="202"/>
      <c r="AO194" s="202"/>
      <c r="AP194" s="202"/>
      <c r="AQ194" s="256"/>
    </row>
    <row r="195" spans="1:43" s="203" customFormat="1" x14ac:dyDescent="0.3">
      <c r="A195" s="250" t="s">
        <v>330</v>
      </c>
      <c r="B195" s="182"/>
      <c r="C195" s="182"/>
      <c r="D195" s="182"/>
      <c r="E195" s="182"/>
      <c r="F195" s="202"/>
      <c r="G195" s="202"/>
      <c r="H195" s="202"/>
      <c r="I195" s="204"/>
      <c r="J195" s="182"/>
      <c r="K195" s="186"/>
      <c r="L195" s="190"/>
      <c r="M195" s="186"/>
      <c r="N195" s="185" t="str">
        <f t="shared" si="4"/>
        <v/>
      </c>
      <c r="O195" s="183"/>
      <c r="P195" s="202"/>
      <c r="Q195" s="204"/>
      <c r="R195" s="186"/>
      <c r="S195" s="190"/>
      <c r="T195" s="186"/>
      <c r="U195" s="187" t="str">
        <f t="shared" si="5"/>
        <v/>
      </c>
      <c r="V195" s="201"/>
      <c r="W195" s="202"/>
      <c r="X195" s="202"/>
      <c r="Y195" s="202"/>
      <c r="Z195" s="202"/>
      <c r="AA195" s="202"/>
      <c r="AB195" s="202"/>
      <c r="AC195" s="202"/>
      <c r="AD195" s="202"/>
      <c r="AE195" s="202"/>
      <c r="AF195" s="202"/>
      <c r="AG195" s="202"/>
      <c r="AH195" s="202"/>
      <c r="AI195" s="202"/>
      <c r="AJ195" s="202"/>
      <c r="AK195" s="202"/>
      <c r="AL195" s="202"/>
      <c r="AM195" s="202"/>
      <c r="AN195" s="202"/>
      <c r="AO195" s="202"/>
      <c r="AP195" s="202"/>
      <c r="AQ195" s="256"/>
    </row>
    <row r="196" spans="1:43" s="203" customFormat="1" x14ac:dyDescent="0.3">
      <c r="A196" s="249" t="s">
        <v>331</v>
      </c>
      <c r="B196" s="182"/>
      <c r="C196" s="182"/>
      <c r="D196" s="182"/>
      <c r="E196" s="182"/>
      <c r="F196" s="202"/>
      <c r="G196" s="202"/>
      <c r="H196" s="202"/>
      <c r="I196" s="204"/>
      <c r="J196" s="182"/>
      <c r="K196" s="186"/>
      <c r="L196" s="190"/>
      <c r="M196" s="186"/>
      <c r="N196" s="185" t="str">
        <f t="shared" si="4"/>
        <v/>
      </c>
      <c r="O196" s="183"/>
      <c r="P196" s="202"/>
      <c r="Q196" s="204"/>
      <c r="R196" s="186"/>
      <c r="S196" s="190"/>
      <c r="T196" s="186"/>
      <c r="U196" s="187" t="str">
        <f t="shared" si="5"/>
        <v/>
      </c>
      <c r="V196" s="201"/>
      <c r="W196" s="202"/>
      <c r="X196" s="202"/>
      <c r="Y196" s="202"/>
      <c r="Z196" s="202"/>
      <c r="AA196" s="202"/>
      <c r="AB196" s="202"/>
      <c r="AC196" s="202"/>
      <c r="AD196" s="202"/>
      <c r="AE196" s="202"/>
      <c r="AF196" s="202"/>
      <c r="AG196" s="202"/>
      <c r="AH196" s="202"/>
      <c r="AI196" s="202"/>
      <c r="AJ196" s="202"/>
      <c r="AK196" s="202"/>
      <c r="AL196" s="202"/>
      <c r="AM196" s="202"/>
      <c r="AN196" s="202"/>
      <c r="AO196" s="202"/>
      <c r="AP196" s="202"/>
      <c r="AQ196" s="256"/>
    </row>
    <row r="197" spans="1:43" s="203" customFormat="1" x14ac:dyDescent="0.3">
      <c r="A197" s="250" t="s">
        <v>332</v>
      </c>
      <c r="B197" s="182"/>
      <c r="C197" s="182"/>
      <c r="D197" s="182"/>
      <c r="E197" s="182"/>
      <c r="F197" s="202"/>
      <c r="G197" s="202"/>
      <c r="H197" s="202"/>
      <c r="I197" s="204"/>
      <c r="J197" s="182"/>
      <c r="K197" s="186"/>
      <c r="L197" s="190"/>
      <c r="M197" s="186"/>
      <c r="N197" s="185" t="str">
        <f t="shared" si="4"/>
        <v/>
      </c>
      <c r="O197" s="183"/>
      <c r="P197" s="202"/>
      <c r="Q197" s="204"/>
      <c r="R197" s="186"/>
      <c r="S197" s="190"/>
      <c r="T197" s="186"/>
      <c r="U197" s="187" t="str">
        <f t="shared" si="5"/>
        <v/>
      </c>
      <c r="V197" s="201"/>
      <c r="W197" s="202"/>
      <c r="X197" s="202"/>
      <c r="Y197" s="202"/>
      <c r="Z197" s="202"/>
      <c r="AA197" s="202"/>
      <c r="AB197" s="202"/>
      <c r="AC197" s="202"/>
      <c r="AD197" s="202"/>
      <c r="AE197" s="202"/>
      <c r="AF197" s="202"/>
      <c r="AG197" s="202"/>
      <c r="AH197" s="202"/>
      <c r="AI197" s="202"/>
      <c r="AJ197" s="202"/>
      <c r="AK197" s="202"/>
      <c r="AL197" s="202"/>
      <c r="AM197" s="202"/>
      <c r="AN197" s="202"/>
      <c r="AO197" s="202"/>
      <c r="AP197" s="202"/>
      <c r="AQ197" s="256"/>
    </row>
    <row r="198" spans="1:43" s="203" customFormat="1" x14ac:dyDescent="0.3">
      <c r="A198" s="249" t="s">
        <v>333</v>
      </c>
      <c r="B198" s="182"/>
      <c r="C198" s="182"/>
      <c r="D198" s="182"/>
      <c r="E198" s="182"/>
      <c r="F198" s="202"/>
      <c r="G198" s="202"/>
      <c r="H198" s="202"/>
      <c r="I198" s="204"/>
      <c r="J198" s="182"/>
      <c r="K198" s="186"/>
      <c r="L198" s="190"/>
      <c r="M198" s="186"/>
      <c r="N198" s="185" t="str">
        <f t="shared" si="4"/>
        <v/>
      </c>
      <c r="O198" s="183"/>
      <c r="P198" s="202"/>
      <c r="Q198" s="204"/>
      <c r="R198" s="186"/>
      <c r="S198" s="190"/>
      <c r="T198" s="186"/>
      <c r="U198" s="187" t="str">
        <f t="shared" si="5"/>
        <v/>
      </c>
      <c r="V198" s="201"/>
      <c r="W198" s="202"/>
      <c r="X198" s="202"/>
      <c r="Y198" s="202"/>
      <c r="Z198" s="202"/>
      <c r="AA198" s="202"/>
      <c r="AB198" s="202"/>
      <c r="AC198" s="202"/>
      <c r="AD198" s="202"/>
      <c r="AE198" s="202"/>
      <c r="AF198" s="202"/>
      <c r="AG198" s="202"/>
      <c r="AH198" s="202"/>
      <c r="AI198" s="202"/>
      <c r="AJ198" s="202"/>
      <c r="AK198" s="202"/>
      <c r="AL198" s="202"/>
      <c r="AM198" s="202"/>
      <c r="AN198" s="202"/>
      <c r="AO198" s="202"/>
      <c r="AP198" s="202"/>
      <c r="AQ198" s="256"/>
    </row>
    <row r="199" spans="1:43" s="203" customFormat="1" x14ac:dyDescent="0.3">
      <c r="A199" s="250" t="s">
        <v>334</v>
      </c>
      <c r="B199" s="182"/>
      <c r="C199" s="182"/>
      <c r="D199" s="182"/>
      <c r="E199" s="182"/>
      <c r="F199" s="202"/>
      <c r="G199" s="202"/>
      <c r="H199" s="202"/>
      <c r="I199" s="204"/>
      <c r="J199" s="182"/>
      <c r="K199" s="186"/>
      <c r="L199" s="190"/>
      <c r="M199" s="186"/>
      <c r="N199" s="185" t="str">
        <f t="shared" ref="N199:N255" si="6">IF(K199&gt;0,K199*L199*M199,"")</f>
        <v/>
      </c>
      <c r="O199" s="183"/>
      <c r="P199" s="202"/>
      <c r="Q199" s="204"/>
      <c r="R199" s="186"/>
      <c r="S199" s="190"/>
      <c r="T199" s="186"/>
      <c r="U199" s="187" t="str">
        <f t="shared" ref="U199:U255" si="7">IF(R199&gt;0,R199*S199*T199,"")</f>
        <v/>
      </c>
      <c r="V199" s="201"/>
      <c r="W199" s="202"/>
      <c r="X199" s="202"/>
      <c r="Y199" s="202"/>
      <c r="Z199" s="202"/>
      <c r="AA199" s="202"/>
      <c r="AB199" s="202"/>
      <c r="AC199" s="202"/>
      <c r="AD199" s="202"/>
      <c r="AE199" s="202"/>
      <c r="AF199" s="202"/>
      <c r="AG199" s="202"/>
      <c r="AH199" s="202"/>
      <c r="AI199" s="202"/>
      <c r="AJ199" s="202"/>
      <c r="AK199" s="202"/>
      <c r="AL199" s="202"/>
      <c r="AM199" s="202"/>
      <c r="AN199" s="202"/>
      <c r="AO199" s="202"/>
      <c r="AP199" s="202"/>
      <c r="AQ199" s="256"/>
    </row>
    <row r="200" spans="1:43" s="203" customFormat="1" x14ac:dyDescent="0.3">
      <c r="A200" s="249" t="s">
        <v>335</v>
      </c>
      <c r="B200" s="182"/>
      <c r="C200" s="182"/>
      <c r="D200" s="182"/>
      <c r="E200" s="182"/>
      <c r="F200" s="202"/>
      <c r="G200" s="202"/>
      <c r="H200" s="202"/>
      <c r="I200" s="204"/>
      <c r="J200" s="182"/>
      <c r="K200" s="186"/>
      <c r="L200" s="190"/>
      <c r="M200" s="186"/>
      <c r="N200" s="185" t="str">
        <f t="shared" si="6"/>
        <v/>
      </c>
      <c r="O200" s="183"/>
      <c r="P200" s="202"/>
      <c r="Q200" s="204"/>
      <c r="R200" s="186"/>
      <c r="S200" s="190"/>
      <c r="T200" s="186"/>
      <c r="U200" s="187" t="str">
        <f t="shared" si="7"/>
        <v/>
      </c>
      <c r="V200" s="201"/>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56"/>
    </row>
    <row r="201" spans="1:43" s="203" customFormat="1" x14ac:dyDescent="0.3">
      <c r="A201" s="250" t="s">
        <v>336</v>
      </c>
      <c r="B201" s="182"/>
      <c r="C201" s="182"/>
      <c r="D201" s="182"/>
      <c r="E201" s="182"/>
      <c r="F201" s="202"/>
      <c r="G201" s="202"/>
      <c r="H201" s="202"/>
      <c r="I201" s="204"/>
      <c r="J201" s="182"/>
      <c r="K201" s="186"/>
      <c r="L201" s="190"/>
      <c r="M201" s="186"/>
      <c r="N201" s="185" t="str">
        <f t="shared" si="6"/>
        <v/>
      </c>
      <c r="O201" s="183"/>
      <c r="P201" s="202"/>
      <c r="Q201" s="204"/>
      <c r="R201" s="186"/>
      <c r="S201" s="190"/>
      <c r="T201" s="186"/>
      <c r="U201" s="187" t="str">
        <f t="shared" si="7"/>
        <v/>
      </c>
      <c r="V201" s="201"/>
      <c r="W201" s="202"/>
      <c r="X201" s="202"/>
      <c r="Y201" s="202"/>
      <c r="Z201" s="202"/>
      <c r="AA201" s="202"/>
      <c r="AB201" s="202"/>
      <c r="AC201" s="202"/>
      <c r="AD201" s="202"/>
      <c r="AE201" s="202"/>
      <c r="AF201" s="202"/>
      <c r="AG201" s="202"/>
      <c r="AH201" s="202"/>
      <c r="AI201" s="202"/>
      <c r="AJ201" s="202"/>
      <c r="AK201" s="202"/>
      <c r="AL201" s="202"/>
      <c r="AM201" s="202"/>
      <c r="AN201" s="202"/>
      <c r="AO201" s="202"/>
      <c r="AP201" s="202"/>
      <c r="AQ201" s="256"/>
    </row>
    <row r="202" spans="1:43" s="203" customFormat="1" x14ac:dyDescent="0.3">
      <c r="A202" s="249" t="s">
        <v>337</v>
      </c>
      <c r="B202" s="182"/>
      <c r="C202" s="182"/>
      <c r="D202" s="182"/>
      <c r="E202" s="182"/>
      <c r="F202" s="202"/>
      <c r="G202" s="202"/>
      <c r="H202" s="202"/>
      <c r="I202" s="204"/>
      <c r="J202" s="182"/>
      <c r="K202" s="186"/>
      <c r="L202" s="190"/>
      <c r="M202" s="186"/>
      <c r="N202" s="185" t="str">
        <f t="shared" si="6"/>
        <v/>
      </c>
      <c r="O202" s="183"/>
      <c r="P202" s="202"/>
      <c r="Q202" s="204"/>
      <c r="R202" s="186"/>
      <c r="S202" s="190"/>
      <c r="T202" s="186"/>
      <c r="U202" s="187" t="str">
        <f t="shared" si="7"/>
        <v/>
      </c>
      <c r="V202" s="201"/>
      <c r="W202" s="202"/>
      <c r="X202" s="202"/>
      <c r="Y202" s="202"/>
      <c r="Z202" s="202"/>
      <c r="AA202" s="202"/>
      <c r="AB202" s="202"/>
      <c r="AC202" s="202"/>
      <c r="AD202" s="202"/>
      <c r="AE202" s="202"/>
      <c r="AF202" s="202"/>
      <c r="AG202" s="202"/>
      <c r="AH202" s="202"/>
      <c r="AI202" s="202"/>
      <c r="AJ202" s="202"/>
      <c r="AK202" s="202"/>
      <c r="AL202" s="202"/>
      <c r="AM202" s="202"/>
      <c r="AN202" s="202"/>
      <c r="AO202" s="202"/>
      <c r="AP202" s="202"/>
      <c r="AQ202" s="256"/>
    </row>
    <row r="203" spans="1:43" s="203" customFormat="1" x14ac:dyDescent="0.3">
      <c r="A203" s="250" t="s">
        <v>338</v>
      </c>
      <c r="B203" s="182"/>
      <c r="C203" s="182"/>
      <c r="D203" s="182"/>
      <c r="E203" s="182"/>
      <c r="F203" s="202"/>
      <c r="G203" s="202"/>
      <c r="H203" s="202"/>
      <c r="I203" s="204"/>
      <c r="J203" s="182"/>
      <c r="K203" s="186"/>
      <c r="L203" s="190"/>
      <c r="M203" s="186"/>
      <c r="N203" s="185" t="str">
        <f t="shared" si="6"/>
        <v/>
      </c>
      <c r="O203" s="183"/>
      <c r="P203" s="202"/>
      <c r="Q203" s="204"/>
      <c r="R203" s="186"/>
      <c r="S203" s="190"/>
      <c r="T203" s="186"/>
      <c r="U203" s="187" t="str">
        <f t="shared" si="7"/>
        <v/>
      </c>
      <c r="V203" s="201"/>
      <c r="W203" s="202"/>
      <c r="X203" s="202"/>
      <c r="Y203" s="202"/>
      <c r="Z203" s="202"/>
      <c r="AA203" s="202"/>
      <c r="AB203" s="202"/>
      <c r="AC203" s="202"/>
      <c r="AD203" s="202"/>
      <c r="AE203" s="202"/>
      <c r="AF203" s="202"/>
      <c r="AG203" s="202"/>
      <c r="AH203" s="202"/>
      <c r="AI203" s="202"/>
      <c r="AJ203" s="202"/>
      <c r="AK203" s="202"/>
      <c r="AL203" s="202"/>
      <c r="AM203" s="202"/>
      <c r="AN203" s="202"/>
      <c r="AO203" s="202"/>
      <c r="AP203" s="202"/>
      <c r="AQ203" s="256"/>
    </row>
    <row r="204" spans="1:43" s="203" customFormat="1" x14ac:dyDescent="0.3">
      <c r="A204" s="249" t="s">
        <v>339</v>
      </c>
      <c r="B204" s="182"/>
      <c r="C204" s="182"/>
      <c r="D204" s="182"/>
      <c r="E204" s="182"/>
      <c r="F204" s="202"/>
      <c r="G204" s="202"/>
      <c r="H204" s="202"/>
      <c r="I204" s="204"/>
      <c r="J204" s="182"/>
      <c r="K204" s="186"/>
      <c r="L204" s="190"/>
      <c r="M204" s="186"/>
      <c r="N204" s="185" t="str">
        <f t="shared" si="6"/>
        <v/>
      </c>
      <c r="O204" s="183"/>
      <c r="P204" s="202"/>
      <c r="Q204" s="204"/>
      <c r="R204" s="186"/>
      <c r="S204" s="190"/>
      <c r="T204" s="186"/>
      <c r="U204" s="187" t="str">
        <f t="shared" si="7"/>
        <v/>
      </c>
      <c r="V204" s="201"/>
      <c r="W204" s="202"/>
      <c r="X204" s="202"/>
      <c r="Y204" s="202"/>
      <c r="Z204" s="202"/>
      <c r="AA204" s="202"/>
      <c r="AB204" s="202"/>
      <c r="AC204" s="202"/>
      <c r="AD204" s="202"/>
      <c r="AE204" s="202"/>
      <c r="AF204" s="202"/>
      <c r="AG204" s="202"/>
      <c r="AH204" s="202"/>
      <c r="AI204" s="202"/>
      <c r="AJ204" s="202"/>
      <c r="AK204" s="202"/>
      <c r="AL204" s="202"/>
      <c r="AM204" s="202"/>
      <c r="AN204" s="202"/>
      <c r="AO204" s="202"/>
      <c r="AP204" s="202"/>
      <c r="AQ204" s="256"/>
    </row>
    <row r="205" spans="1:43" s="203" customFormat="1" x14ac:dyDescent="0.3">
      <c r="A205" s="250" t="s">
        <v>340</v>
      </c>
      <c r="B205" s="182"/>
      <c r="C205" s="182"/>
      <c r="D205" s="182"/>
      <c r="E205" s="182"/>
      <c r="F205" s="202"/>
      <c r="G205" s="202"/>
      <c r="H205" s="202"/>
      <c r="I205" s="204"/>
      <c r="J205" s="182"/>
      <c r="K205" s="186"/>
      <c r="L205" s="190"/>
      <c r="M205" s="186"/>
      <c r="N205" s="185" t="str">
        <f t="shared" si="6"/>
        <v/>
      </c>
      <c r="O205" s="183"/>
      <c r="P205" s="202"/>
      <c r="Q205" s="204"/>
      <c r="R205" s="186"/>
      <c r="S205" s="190"/>
      <c r="T205" s="186"/>
      <c r="U205" s="187" t="str">
        <f t="shared" si="7"/>
        <v/>
      </c>
      <c r="V205" s="201"/>
      <c r="W205" s="202"/>
      <c r="X205" s="202"/>
      <c r="Y205" s="202"/>
      <c r="Z205" s="202"/>
      <c r="AA205" s="202"/>
      <c r="AB205" s="202"/>
      <c r="AC205" s="202"/>
      <c r="AD205" s="202"/>
      <c r="AE205" s="202"/>
      <c r="AF205" s="202"/>
      <c r="AG205" s="202"/>
      <c r="AH205" s="202"/>
      <c r="AI205" s="202"/>
      <c r="AJ205" s="202"/>
      <c r="AK205" s="202"/>
      <c r="AL205" s="202"/>
      <c r="AM205" s="202"/>
      <c r="AN205" s="202"/>
      <c r="AO205" s="202"/>
      <c r="AP205" s="202"/>
      <c r="AQ205" s="256"/>
    </row>
    <row r="206" spans="1:43" s="203" customFormat="1" x14ac:dyDescent="0.3">
      <c r="A206" s="249" t="s">
        <v>341</v>
      </c>
      <c r="B206" s="182"/>
      <c r="C206" s="182"/>
      <c r="D206" s="182"/>
      <c r="E206" s="182"/>
      <c r="F206" s="202"/>
      <c r="G206" s="202"/>
      <c r="H206" s="202"/>
      <c r="I206" s="204"/>
      <c r="J206" s="182"/>
      <c r="K206" s="186"/>
      <c r="L206" s="190"/>
      <c r="M206" s="186"/>
      <c r="N206" s="185" t="str">
        <f t="shared" si="6"/>
        <v/>
      </c>
      <c r="O206" s="183"/>
      <c r="P206" s="202"/>
      <c r="Q206" s="204"/>
      <c r="R206" s="186"/>
      <c r="S206" s="190"/>
      <c r="T206" s="186"/>
      <c r="U206" s="187" t="str">
        <f t="shared" si="7"/>
        <v/>
      </c>
      <c r="V206" s="201"/>
      <c r="W206" s="202"/>
      <c r="X206" s="202"/>
      <c r="Y206" s="202"/>
      <c r="Z206" s="202"/>
      <c r="AA206" s="202"/>
      <c r="AB206" s="202"/>
      <c r="AC206" s="202"/>
      <c r="AD206" s="202"/>
      <c r="AE206" s="202"/>
      <c r="AF206" s="202"/>
      <c r="AG206" s="202"/>
      <c r="AH206" s="202"/>
      <c r="AI206" s="202"/>
      <c r="AJ206" s="202"/>
      <c r="AK206" s="202"/>
      <c r="AL206" s="202"/>
      <c r="AM206" s="202"/>
      <c r="AN206" s="202"/>
      <c r="AO206" s="202"/>
      <c r="AP206" s="202"/>
      <c r="AQ206" s="256"/>
    </row>
    <row r="207" spans="1:43" s="203" customFormat="1" x14ac:dyDescent="0.3">
      <c r="A207" s="250" t="s">
        <v>342</v>
      </c>
      <c r="B207" s="182"/>
      <c r="C207" s="182"/>
      <c r="D207" s="182"/>
      <c r="E207" s="182"/>
      <c r="F207" s="202"/>
      <c r="G207" s="202"/>
      <c r="H207" s="202"/>
      <c r="I207" s="204"/>
      <c r="J207" s="182"/>
      <c r="K207" s="186"/>
      <c r="L207" s="190"/>
      <c r="M207" s="186"/>
      <c r="N207" s="185" t="str">
        <f t="shared" si="6"/>
        <v/>
      </c>
      <c r="O207" s="183"/>
      <c r="P207" s="202"/>
      <c r="Q207" s="204"/>
      <c r="R207" s="186"/>
      <c r="S207" s="190"/>
      <c r="T207" s="186"/>
      <c r="U207" s="187" t="str">
        <f t="shared" si="7"/>
        <v/>
      </c>
      <c r="V207" s="201"/>
      <c r="W207" s="202"/>
      <c r="X207" s="202"/>
      <c r="Y207" s="202"/>
      <c r="Z207" s="202"/>
      <c r="AA207" s="202"/>
      <c r="AB207" s="202"/>
      <c r="AC207" s="202"/>
      <c r="AD207" s="202"/>
      <c r="AE207" s="202"/>
      <c r="AF207" s="202"/>
      <c r="AG207" s="202"/>
      <c r="AH207" s="202"/>
      <c r="AI207" s="202"/>
      <c r="AJ207" s="202"/>
      <c r="AK207" s="202"/>
      <c r="AL207" s="202"/>
      <c r="AM207" s="202"/>
      <c r="AN207" s="202"/>
      <c r="AO207" s="202"/>
      <c r="AP207" s="202"/>
      <c r="AQ207" s="256"/>
    </row>
    <row r="208" spans="1:43" s="203" customFormat="1" x14ac:dyDescent="0.3">
      <c r="A208" s="249" t="s">
        <v>343</v>
      </c>
      <c r="B208" s="182"/>
      <c r="C208" s="182"/>
      <c r="D208" s="182"/>
      <c r="E208" s="182"/>
      <c r="F208" s="202"/>
      <c r="G208" s="202"/>
      <c r="H208" s="202"/>
      <c r="I208" s="204"/>
      <c r="J208" s="182"/>
      <c r="K208" s="186"/>
      <c r="L208" s="190"/>
      <c r="M208" s="186"/>
      <c r="N208" s="185" t="str">
        <f t="shared" si="6"/>
        <v/>
      </c>
      <c r="O208" s="183"/>
      <c r="P208" s="202"/>
      <c r="Q208" s="204"/>
      <c r="R208" s="186"/>
      <c r="S208" s="190"/>
      <c r="T208" s="186"/>
      <c r="U208" s="187" t="str">
        <f t="shared" si="7"/>
        <v/>
      </c>
      <c r="V208" s="201"/>
      <c r="W208" s="202"/>
      <c r="X208" s="202"/>
      <c r="Y208" s="202"/>
      <c r="Z208" s="202"/>
      <c r="AA208" s="202"/>
      <c r="AB208" s="202"/>
      <c r="AC208" s="202"/>
      <c r="AD208" s="202"/>
      <c r="AE208" s="202"/>
      <c r="AF208" s="202"/>
      <c r="AG208" s="202"/>
      <c r="AH208" s="202"/>
      <c r="AI208" s="202"/>
      <c r="AJ208" s="202"/>
      <c r="AK208" s="202"/>
      <c r="AL208" s="202"/>
      <c r="AM208" s="202"/>
      <c r="AN208" s="202"/>
      <c r="AO208" s="202"/>
      <c r="AP208" s="202"/>
      <c r="AQ208" s="256"/>
    </row>
    <row r="209" spans="1:43" s="203" customFormat="1" x14ac:dyDescent="0.3">
      <c r="A209" s="250" t="s">
        <v>344</v>
      </c>
      <c r="B209" s="182"/>
      <c r="C209" s="182"/>
      <c r="D209" s="182"/>
      <c r="E209" s="182"/>
      <c r="F209" s="202"/>
      <c r="G209" s="202"/>
      <c r="H209" s="202"/>
      <c r="I209" s="204"/>
      <c r="J209" s="182"/>
      <c r="K209" s="186"/>
      <c r="L209" s="190"/>
      <c r="M209" s="186"/>
      <c r="N209" s="185" t="str">
        <f t="shared" si="6"/>
        <v/>
      </c>
      <c r="O209" s="183"/>
      <c r="P209" s="202"/>
      <c r="Q209" s="204"/>
      <c r="R209" s="186"/>
      <c r="S209" s="190"/>
      <c r="T209" s="186"/>
      <c r="U209" s="187" t="str">
        <f t="shared" si="7"/>
        <v/>
      </c>
      <c r="V209" s="201"/>
      <c r="W209" s="202"/>
      <c r="X209" s="202"/>
      <c r="Y209" s="202"/>
      <c r="Z209" s="202"/>
      <c r="AA209" s="202"/>
      <c r="AB209" s="202"/>
      <c r="AC209" s="202"/>
      <c r="AD209" s="202"/>
      <c r="AE209" s="202"/>
      <c r="AF209" s="202"/>
      <c r="AG209" s="202"/>
      <c r="AH209" s="202"/>
      <c r="AI209" s="202"/>
      <c r="AJ209" s="202"/>
      <c r="AK209" s="202"/>
      <c r="AL209" s="202"/>
      <c r="AM209" s="202"/>
      <c r="AN209" s="202"/>
      <c r="AO209" s="202"/>
      <c r="AP209" s="202"/>
      <c r="AQ209" s="256"/>
    </row>
    <row r="210" spans="1:43" s="203" customFormat="1" x14ac:dyDescent="0.3">
      <c r="A210" s="249" t="s">
        <v>345</v>
      </c>
      <c r="B210" s="182"/>
      <c r="C210" s="182"/>
      <c r="D210" s="182"/>
      <c r="E210" s="182"/>
      <c r="F210" s="202"/>
      <c r="G210" s="202"/>
      <c r="H210" s="202"/>
      <c r="I210" s="204"/>
      <c r="J210" s="182"/>
      <c r="K210" s="186"/>
      <c r="L210" s="190"/>
      <c r="M210" s="186"/>
      <c r="N210" s="185" t="str">
        <f t="shared" si="6"/>
        <v/>
      </c>
      <c r="O210" s="183"/>
      <c r="P210" s="202"/>
      <c r="Q210" s="204"/>
      <c r="R210" s="186"/>
      <c r="S210" s="190"/>
      <c r="T210" s="186"/>
      <c r="U210" s="187" t="str">
        <f t="shared" si="7"/>
        <v/>
      </c>
      <c r="V210" s="201"/>
      <c r="W210" s="202"/>
      <c r="X210" s="202"/>
      <c r="Y210" s="202"/>
      <c r="Z210" s="202"/>
      <c r="AA210" s="202"/>
      <c r="AB210" s="202"/>
      <c r="AC210" s="202"/>
      <c r="AD210" s="202"/>
      <c r="AE210" s="202"/>
      <c r="AF210" s="202"/>
      <c r="AG210" s="202"/>
      <c r="AH210" s="202"/>
      <c r="AI210" s="202"/>
      <c r="AJ210" s="202"/>
      <c r="AK210" s="202"/>
      <c r="AL210" s="202"/>
      <c r="AM210" s="202"/>
      <c r="AN210" s="202"/>
      <c r="AO210" s="202"/>
      <c r="AP210" s="202"/>
      <c r="AQ210" s="256"/>
    </row>
    <row r="211" spans="1:43" s="203" customFormat="1" x14ac:dyDescent="0.3">
      <c r="A211" s="250" t="s">
        <v>346</v>
      </c>
      <c r="B211" s="182"/>
      <c r="C211" s="182"/>
      <c r="D211" s="182"/>
      <c r="E211" s="182"/>
      <c r="F211" s="202"/>
      <c r="G211" s="202"/>
      <c r="H211" s="202"/>
      <c r="I211" s="204"/>
      <c r="J211" s="182"/>
      <c r="K211" s="186"/>
      <c r="L211" s="190"/>
      <c r="M211" s="186"/>
      <c r="N211" s="185" t="str">
        <f t="shared" si="6"/>
        <v/>
      </c>
      <c r="O211" s="183"/>
      <c r="P211" s="202"/>
      <c r="Q211" s="204"/>
      <c r="R211" s="186"/>
      <c r="S211" s="190"/>
      <c r="T211" s="186"/>
      <c r="U211" s="187" t="str">
        <f t="shared" si="7"/>
        <v/>
      </c>
      <c r="V211" s="201"/>
      <c r="W211" s="202"/>
      <c r="X211" s="202"/>
      <c r="Y211" s="202"/>
      <c r="Z211" s="202"/>
      <c r="AA211" s="202"/>
      <c r="AB211" s="202"/>
      <c r="AC211" s="202"/>
      <c r="AD211" s="202"/>
      <c r="AE211" s="202"/>
      <c r="AF211" s="202"/>
      <c r="AG211" s="202"/>
      <c r="AH211" s="202"/>
      <c r="AI211" s="202"/>
      <c r="AJ211" s="202"/>
      <c r="AK211" s="202"/>
      <c r="AL211" s="202"/>
      <c r="AM211" s="202"/>
      <c r="AN211" s="202"/>
      <c r="AO211" s="202"/>
      <c r="AP211" s="202"/>
      <c r="AQ211" s="256"/>
    </row>
    <row r="212" spans="1:43" s="203" customFormat="1" x14ac:dyDescent="0.3">
      <c r="A212" s="249" t="s">
        <v>347</v>
      </c>
      <c r="B212" s="182"/>
      <c r="C212" s="182"/>
      <c r="D212" s="182"/>
      <c r="E212" s="182"/>
      <c r="F212" s="202"/>
      <c r="G212" s="202"/>
      <c r="H212" s="202"/>
      <c r="I212" s="204"/>
      <c r="J212" s="182"/>
      <c r="K212" s="186"/>
      <c r="L212" s="190"/>
      <c r="M212" s="186"/>
      <c r="N212" s="185" t="str">
        <f t="shared" si="6"/>
        <v/>
      </c>
      <c r="O212" s="183"/>
      <c r="P212" s="202"/>
      <c r="Q212" s="204"/>
      <c r="R212" s="186"/>
      <c r="S212" s="190"/>
      <c r="T212" s="186"/>
      <c r="U212" s="187" t="str">
        <f t="shared" si="7"/>
        <v/>
      </c>
      <c r="V212" s="201"/>
      <c r="W212" s="202"/>
      <c r="X212" s="202"/>
      <c r="Y212" s="202"/>
      <c r="Z212" s="202"/>
      <c r="AA212" s="202"/>
      <c r="AB212" s="202"/>
      <c r="AC212" s="202"/>
      <c r="AD212" s="202"/>
      <c r="AE212" s="202"/>
      <c r="AF212" s="202"/>
      <c r="AG212" s="202"/>
      <c r="AH212" s="202"/>
      <c r="AI212" s="202"/>
      <c r="AJ212" s="202"/>
      <c r="AK212" s="202"/>
      <c r="AL212" s="202"/>
      <c r="AM212" s="202"/>
      <c r="AN212" s="202"/>
      <c r="AO212" s="202"/>
      <c r="AP212" s="202"/>
      <c r="AQ212" s="256"/>
    </row>
    <row r="213" spans="1:43" s="203" customFormat="1" x14ac:dyDescent="0.3">
      <c r="A213" s="250" t="s">
        <v>348</v>
      </c>
      <c r="B213" s="182"/>
      <c r="C213" s="182"/>
      <c r="D213" s="182"/>
      <c r="E213" s="182"/>
      <c r="F213" s="202"/>
      <c r="G213" s="202"/>
      <c r="H213" s="202"/>
      <c r="I213" s="204"/>
      <c r="J213" s="182"/>
      <c r="K213" s="186"/>
      <c r="L213" s="190"/>
      <c r="M213" s="186"/>
      <c r="N213" s="185" t="str">
        <f t="shared" si="6"/>
        <v/>
      </c>
      <c r="O213" s="183"/>
      <c r="P213" s="202"/>
      <c r="Q213" s="204"/>
      <c r="R213" s="186"/>
      <c r="S213" s="190"/>
      <c r="T213" s="186"/>
      <c r="U213" s="187" t="str">
        <f t="shared" si="7"/>
        <v/>
      </c>
      <c r="V213" s="201"/>
      <c r="W213" s="202"/>
      <c r="X213" s="202"/>
      <c r="Y213" s="202"/>
      <c r="Z213" s="202"/>
      <c r="AA213" s="202"/>
      <c r="AB213" s="202"/>
      <c r="AC213" s="202"/>
      <c r="AD213" s="202"/>
      <c r="AE213" s="202"/>
      <c r="AF213" s="202"/>
      <c r="AG213" s="202"/>
      <c r="AH213" s="202"/>
      <c r="AI213" s="202"/>
      <c r="AJ213" s="202"/>
      <c r="AK213" s="202"/>
      <c r="AL213" s="202"/>
      <c r="AM213" s="202"/>
      <c r="AN213" s="202"/>
      <c r="AO213" s="202"/>
      <c r="AP213" s="202"/>
      <c r="AQ213" s="256"/>
    </row>
    <row r="214" spans="1:43" s="203" customFormat="1" x14ac:dyDescent="0.3">
      <c r="A214" s="249" t="s">
        <v>349</v>
      </c>
      <c r="B214" s="182"/>
      <c r="C214" s="182"/>
      <c r="D214" s="182"/>
      <c r="E214" s="182"/>
      <c r="F214" s="202"/>
      <c r="G214" s="202"/>
      <c r="H214" s="202"/>
      <c r="I214" s="204"/>
      <c r="J214" s="182"/>
      <c r="K214" s="186"/>
      <c r="L214" s="190"/>
      <c r="M214" s="186"/>
      <c r="N214" s="185" t="str">
        <f t="shared" si="6"/>
        <v/>
      </c>
      <c r="O214" s="183"/>
      <c r="P214" s="202"/>
      <c r="Q214" s="204"/>
      <c r="R214" s="186"/>
      <c r="S214" s="190"/>
      <c r="T214" s="186"/>
      <c r="U214" s="187" t="str">
        <f t="shared" si="7"/>
        <v/>
      </c>
      <c r="V214" s="201"/>
      <c r="W214" s="202"/>
      <c r="X214" s="202"/>
      <c r="Y214" s="202"/>
      <c r="Z214" s="202"/>
      <c r="AA214" s="202"/>
      <c r="AB214" s="202"/>
      <c r="AC214" s="202"/>
      <c r="AD214" s="202"/>
      <c r="AE214" s="202"/>
      <c r="AF214" s="202"/>
      <c r="AG214" s="202"/>
      <c r="AH214" s="202"/>
      <c r="AI214" s="202"/>
      <c r="AJ214" s="202"/>
      <c r="AK214" s="202"/>
      <c r="AL214" s="202"/>
      <c r="AM214" s="202"/>
      <c r="AN214" s="202"/>
      <c r="AO214" s="202"/>
      <c r="AP214" s="202"/>
      <c r="AQ214" s="256"/>
    </row>
    <row r="215" spans="1:43" s="203" customFormat="1" x14ac:dyDescent="0.3">
      <c r="A215" s="250" t="s">
        <v>350</v>
      </c>
      <c r="B215" s="182"/>
      <c r="C215" s="182"/>
      <c r="D215" s="182"/>
      <c r="E215" s="182"/>
      <c r="F215" s="202"/>
      <c r="G215" s="202"/>
      <c r="H215" s="202"/>
      <c r="I215" s="204"/>
      <c r="J215" s="182"/>
      <c r="K215" s="186"/>
      <c r="L215" s="190"/>
      <c r="M215" s="186"/>
      <c r="N215" s="185" t="str">
        <f t="shared" si="6"/>
        <v/>
      </c>
      <c r="O215" s="183"/>
      <c r="P215" s="202"/>
      <c r="Q215" s="204"/>
      <c r="R215" s="186"/>
      <c r="S215" s="190"/>
      <c r="T215" s="186"/>
      <c r="U215" s="187" t="str">
        <f t="shared" si="7"/>
        <v/>
      </c>
      <c r="V215" s="201"/>
      <c r="W215" s="202"/>
      <c r="X215" s="202"/>
      <c r="Y215" s="202"/>
      <c r="Z215" s="202"/>
      <c r="AA215" s="202"/>
      <c r="AB215" s="202"/>
      <c r="AC215" s="202"/>
      <c r="AD215" s="202"/>
      <c r="AE215" s="202"/>
      <c r="AF215" s="202"/>
      <c r="AG215" s="202"/>
      <c r="AH215" s="202"/>
      <c r="AI215" s="202"/>
      <c r="AJ215" s="202"/>
      <c r="AK215" s="202"/>
      <c r="AL215" s="202"/>
      <c r="AM215" s="202"/>
      <c r="AN215" s="202"/>
      <c r="AO215" s="202"/>
      <c r="AP215" s="202"/>
      <c r="AQ215" s="256"/>
    </row>
    <row r="216" spans="1:43" s="203" customFormat="1" x14ac:dyDescent="0.3">
      <c r="A216" s="249" t="s">
        <v>351</v>
      </c>
      <c r="B216" s="182"/>
      <c r="C216" s="182"/>
      <c r="D216" s="182"/>
      <c r="E216" s="182"/>
      <c r="F216" s="202"/>
      <c r="G216" s="202"/>
      <c r="H216" s="202"/>
      <c r="I216" s="204"/>
      <c r="J216" s="182"/>
      <c r="K216" s="186"/>
      <c r="L216" s="190"/>
      <c r="M216" s="186"/>
      <c r="N216" s="185" t="str">
        <f t="shared" si="6"/>
        <v/>
      </c>
      <c r="O216" s="183"/>
      <c r="P216" s="202"/>
      <c r="Q216" s="204"/>
      <c r="R216" s="186"/>
      <c r="S216" s="190"/>
      <c r="T216" s="186"/>
      <c r="U216" s="187" t="str">
        <f t="shared" si="7"/>
        <v/>
      </c>
      <c r="V216" s="201"/>
      <c r="W216" s="202"/>
      <c r="X216" s="202"/>
      <c r="Y216" s="202"/>
      <c r="Z216" s="202"/>
      <c r="AA216" s="202"/>
      <c r="AB216" s="202"/>
      <c r="AC216" s="202"/>
      <c r="AD216" s="202"/>
      <c r="AE216" s="202"/>
      <c r="AF216" s="202"/>
      <c r="AG216" s="202"/>
      <c r="AH216" s="202"/>
      <c r="AI216" s="202"/>
      <c r="AJ216" s="202"/>
      <c r="AK216" s="202"/>
      <c r="AL216" s="202"/>
      <c r="AM216" s="202"/>
      <c r="AN216" s="202"/>
      <c r="AO216" s="202"/>
      <c r="AP216" s="202"/>
      <c r="AQ216" s="256"/>
    </row>
    <row r="217" spans="1:43" s="203" customFormat="1" x14ac:dyDescent="0.3">
      <c r="A217" s="250" t="s">
        <v>352</v>
      </c>
      <c r="B217" s="182"/>
      <c r="C217" s="182"/>
      <c r="D217" s="182"/>
      <c r="E217" s="182"/>
      <c r="F217" s="202"/>
      <c r="G217" s="202"/>
      <c r="H217" s="202"/>
      <c r="I217" s="204"/>
      <c r="J217" s="182"/>
      <c r="K217" s="186"/>
      <c r="L217" s="190"/>
      <c r="M217" s="186"/>
      <c r="N217" s="185" t="str">
        <f t="shared" si="6"/>
        <v/>
      </c>
      <c r="O217" s="183"/>
      <c r="P217" s="202"/>
      <c r="Q217" s="204"/>
      <c r="R217" s="186"/>
      <c r="S217" s="190"/>
      <c r="T217" s="186"/>
      <c r="U217" s="187" t="str">
        <f t="shared" si="7"/>
        <v/>
      </c>
      <c r="V217" s="201"/>
      <c r="W217" s="202"/>
      <c r="X217" s="202"/>
      <c r="Y217" s="202"/>
      <c r="Z217" s="202"/>
      <c r="AA217" s="202"/>
      <c r="AB217" s="202"/>
      <c r="AC217" s="202"/>
      <c r="AD217" s="202"/>
      <c r="AE217" s="202"/>
      <c r="AF217" s="202"/>
      <c r="AG217" s="202"/>
      <c r="AH217" s="202"/>
      <c r="AI217" s="202"/>
      <c r="AJ217" s="202"/>
      <c r="AK217" s="202"/>
      <c r="AL217" s="202"/>
      <c r="AM217" s="202"/>
      <c r="AN217" s="202"/>
      <c r="AO217" s="202"/>
      <c r="AP217" s="202"/>
      <c r="AQ217" s="256"/>
    </row>
    <row r="218" spans="1:43" s="203" customFormat="1" x14ac:dyDescent="0.3">
      <c r="A218" s="249" t="s">
        <v>353</v>
      </c>
      <c r="B218" s="182"/>
      <c r="C218" s="182"/>
      <c r="D218" s="182"/>
      <c r="E218" s="182"/>
      <c r="F218" s="202"/>
      <c r="G218" s="202"/>
      <c r="H218" s="202"/>
      <c r="I218" s="204"/>
      <c r="J218" s="182"/>
      <c r="K218" s="186"/>
      <c r="L218" s="190"/>
      <c r="M218" s="186"/>
      <c r="N218" s="185" t="str">
        <f t="shared" si="6"/>
        <v/>
      </c>
      <c r="O218" s="183"/>
      <c r="P218" s="202"/>
      <c r="Q218" s="204"/>
      <c r="R218" s="186"/>
      <c r="S218" s="190"/>
      <c r="T218" s="186"/>
      <c r="U218" s="187" t="str">
        <f t="shared" si="7"/>
        <v/>
      </c>
      <c r="V218" s="201"/>
      <c r="W218" s="202"/>
      <c r="X218" s="202"/>
      <c r="Y218" s="202"/>
      <c r="Z218" s="202"/>
      <c r="AA218" s="202"/>
      <c r="AB218" s="202"/>
      <c r="AC218" s="202"/>
      <c r="AD218" s="202"/>
      <c r="AE218" s="202"/>
      <c r="AF218" s="202"/>
      <c r="AG218" s="202"/>
      <c r="AH218" s="202"/>
      <c r="AI218" s="202"/>
      <c r="AJ218" s="202"/>
      <c r="AK218" s="202"/>
      <c r="AL218" s="202"/>
      <c r="AM218" s="202"/>
      <c r="AN218" s="202"/>
      <c r="AO218" s="202"/>
      <c r="AP218" s="202"/>
      <c r="AQ218" s="256"/>
    </row>
    <row r="219" spans="1:43" s="203" customFormat="1" x14ac:dyDescent="0.3">
      <c r="A219" s="250" t="s">
        <v>354</v>
      </c>
      <c r="B219" s="182"/>
      <c r="C219" s="182"/>
      <c r="D219" s="182"/>
      <c r="E219" s="182"/>
      <c r="F219" s="202"/>
      <c r="G219" s="202"/>
      <c r="H219" s="202"/>
      <c r="I219" s="204"/>
      <c r="J219" s="182"/>
      <c r="K219" s="186"/>
      <c r="L219" s="190"/>
      <c r="M219" s="186"/>
      <c r="N219" s="185" t="str">
        <f t="shared" si="6"/>
        <v/>
      </c>
      <c r="O219" s="183"/>
      <c r="P219" s="202"/>
      <c r="Q219" s="204"/>
      <c r="R219" s="186"/>
      <c r="S219" s="190"/>
      <c r="T219" s="186"/>
      <c r="U219" s="187" t="str">
        <f t="shared" si="7"/>
        <v/>
      </c>
      <c r="V219" s="201"/>
      <c r="W219" s="202"/>
      <c r="X219" s="202"/>
      <c r="Y219" s="202"/>
      <c r="Z219" s="202"/>
      <c r="AA219" s="202"/>
      <c r="AB219" s="202"/>
      <c r="AC219" s="202"/>
      <c r="AD219" s="202"/>
      <c r="AE219" s="202"/>
      <c r="AF219" s="202"/>
      <c r="AG219" s="202"/>
      <c r="AH219" s="202"/>
      <c r="AI219" s="202"/>
      <c r="AJ219" s="202"/>
      <c r="AK219" s="202"/>
      <c r="AL219" s="202"/>
      <c r="AM219" s="202"/>
      <c r="AN219" s="202"/>
      <c r="AO219" s="202"/>
      <c r="AP219" s="202"/>
      <c r="AQ219" s="256"/>
    </row>
    <row r="220" spans="1:43" s="203" customFormat="1" x14ac:dyDescent="0.3">
      <c r="A220" s="249" t="s">
        <v>355</v>
      </c>
      <c r="B220" s="182"/>
      <c r="C220" s="182"/>
      <c r="D220" s="182"/>
      <c r="E220" s="182"/>
      <c r="F220" s="202"/>
      <c r="G220" s="202"/>
      <c r="H220" s="202"/>
      <c r="I220" s="204"/>
      <c r="J220" s="182"/>
      <c r="K220" s="186"/>
      <c r="L220" s="190"/>
      <c r="M220" s="186"/>
      <c r="N220" s="185" t="str">
        <f t="shared" si="6"/>
        <v/>
      </c>
      <c r="O220" s="183"/>
      <c r="P220" s="202"/>
      <c r="Q220" s="204"/>
      <c r="R220" s="186"/>
      <c r="S220" s="190"/>
      <c r="T220" s="186"/>
      <c r="U220" s="187" t="str">
        <f t="shared" si="7"/>
        <v/>
      </c>
      <c r="V220" s="201"/>
      <c r="W220" s="202"/>
      <c r="X220" s="202"/>
      <c r="Y220" s="202"/>
      <c r="Z220" s="202"/>
      <c r="AA220" s="202"/>
      <c r="AB220" s="202"/>
      <c r="AC220" s="202"/>
      <c r="AD220" s="202"/>
      <c r="AE220" s="202"/>
      <c r="AF220" s="202"/>
      <c r="AG220" s="202"/>
      <c r="AH220" s="202"/>
      <c r="AI220" s="202"/>
      <c r="AJ220" s="202"/>
      <c r="AK220" s="202"/>
      <c r="AL220" s="202"/>
      <c r="AM220" s="202"/>
      <c r="AN220" s="202"/>
      <c r="AO220" s="202"/>
      <c r="AP220" s="202"/>
      <c r="AQ220" s="256"/>
    </row>
    <row r="221" spans="1:43" s="203" customFormat="1" x14ac:dyDescent="0.3">
      <c r="A221" s="250" t="s">
        <v>356</v>
      </c>
      <c r="B221" s="182"/>
      <c r="C221" s="182"/>
      <c r="D221" s="182"/>
      <c r="E221" s="182"/>
      <c r="F221" s="202"/>
      <c r="G221" s="202"/>
      <c r="H221" s="202"/>
      <c r="I221" s="204"/>
      <c r="J221" s="182"/>
      <c r="K221" s="186"/>
      <c r="L221" s="190"/>
      <c r="M221" s="186"/>
      <c r="N221" s="185" t="str">
        <f t="shared" si="6"/>
        <v/>
      </c>
      <c r="O221" s="183"/>
      <c r="P221" s="202"/>
      <c r="Q221" s="204"/>
      <c r="R221" s="186"/>
      <c r="S221" s="190"/>
      <c r="T221" s="186"/>
      <c r="U221" s="187" t="str">
        <f t="shared" si="7"/>
        <v/>
      </c>
      <c r="V221" s="201"/>
      <c r="W221" s="202"/>
      <c r="X221" s="202"/>
      <c r="Y221" s="202"/>
      <c r="Z221" s="202"/>
      <c r="AA221" s="202"/>
      <c r="AB221" s="202"/>
      <c r="AC221" s="202"/>
      <c r="AD221" s="202"/>
      <c r="AE221" s="202"/>
      <c r="AF221" s="202"/>
      <c r="AG221" s="202"/>
      <c r="AH221" s="202"/>
      <c r="AI221" s="202"/>
      <c r="AJ221" s="202"/>
      <c r="AK221" s="202"/>
      <c r="AL221" s="202"/>
      <c r="AM221" s="202"/>
      <c r="AN221" s="202"/>
      <c r="AO221" s="202"/>
      <c r="AP221" s="202"/>
      <c r="AQ221" s="256"/>
    </row>
    <row r="222" spans="1:43" s="203" customFormat="1" x14ac:dyDescent="0.3">
      <c r="A222" s="249" t="s">
        <v>357</v>
      </c>
      <c r="B222" s="182"/>
      <c r="C222" s="182"/>
      <c r="D222" s="182"/>
      <c r="E222" s="182"/>
      <c r="F222" s="202"/>
      <c r="G222" s="202"/>
      <c r="H222" s="202"/>
      <c r="I222" s="204"/>
      <c r="J222" s="182"/>
      <c r="K222" s="186"/>
      <c r="L222" s="190"/>
      <c r="M222" s="186"/>
      <c r="N222" s="185" t="str">
        <f t="shared" si="6"/>
        <v/>
      </c>
      <c r="O222" s="183"/>
      <c r="P222" s="202"/>
      <c r="Q222" s="204"/>
      <c r="R222" s="186"/>
      <c r="S222" s="190"/>
      <c r="T222" s="186"/>
      <c r="U222" s="187" t="str">
        <f t="shared" si="7"/>
        <v/>
      </c>
      <c r="V222" s="201"/>
      <c r="W222" s="202"/>
      <c r="X222" s="202"/>
      <c r="Y222" s="202"/>
      <c r="Z222" s="202"/>
      <c r="AA222" s="202"/>
      <c r="AB222" s="202"/>
      <c r="AC222" s="202"/>
      <c r="AD222" s="202"/>
      <c r="AE222" s="202"/>
      <c r="AF222" s="202"/>
      <c r="AG222" s="202"/>
      <c r="AH222" s="202"/>
      <c r="AI222" s="202"/>
      <c r="AJ222" s="202"/>
      <c r="AK222" s="202"/>
      <c r="AL222" s="202"/>
      <c r="AM222" s="202"/>
      <c r="AN222" s="202"/>
      <c r="AO222" s="202"/>
      <c r="AP222" s="202"/>
      <c r="AQ222" s="256"/>
    </row>
    <row r="223" spans="1:43" s="203" customFormat="1" x14ac:dyDescent="0.3">
      <c r="A223" s="250" t="s">
        <v>358</v>
      </c>
      <c r="B223" s="182"/>
      <c r="C223" s="182"/>
      <c r="D223" s="182"/>
      <c r="E223" s="182"/>
      <c r="F223" s="202"/>
      <c r="G223" s="202"/>
      <c r="H223" s="202"/>
      <c r="I223" s="204"/>
      <c r="J223" s="182"/>
      <c r="K223" s="186"/>
      <c r="L223" s="190"/>
      <c r="M223" s="186"/>
      <c r="N223" s="185" t="str">
        <f t="shared" si="6"/>
        <v/>
      </c>
      <c r="O223" s="183"/>
      <c r="P223" s="202"/>
      <c r="Q223" s="204"/>
      <c r="R223" s="186"/>
      <c r="S223" s="190"/>
      <c r="T223" s="186"/>
      <c r="U223" s="187" t="str">
        <f t="shared" si="7"/>
        <v/>
      </c>
      <c r="V223" s="201"/>
      <c r="W223" s="202"/>
      <c r="X223" s="202"/>
      <c r="Y223" s="202"/>
      <c r="Z223" s="202"/>
      <c r="AA223" s="202"/>
      <c r="AB223" s="202"/>
      <c r="AC223" s="202"/>
      <c r="AD223" s="202"/>
      <c r="AE223" s="202"/>
      <c r="AF223" s="202"/>
      <c r="AG223" s="202"/>
      <c r="AH223" s="202"/>
      <c r="AI223" s="202"/>
      <c r="AJ223" s="202"/>
      <c r="AK223" s="202"/>
      <c r="AL223" s="202"/>
      <c r="AM223" s="202"/>
      <c r="AN223" s="202"/>
      <c r="AO223" s="202"/>
      <c r="AP223" s="202"/>
      <c r="AQ223" s="256"/>
    </row>
    <row r="224" spans="1:43" s="203" customFormat="1" x14ac:dyDescent="0.3">
      <c r="A224" s="249" t="s">
        <v>359</v>
      </c>
      <c r="B224" s="182"/>
      <c r="C224" s="182"/>
      <c r="D224" s="182"/>
      <c r="E224" s="182"/>
      <c r="F224" s="202"/>
      <c r="G224" s="202"/>
      <c r="H224" s="202"/>
      <c r="I224" s="204"/>
      <c r="J224" s="182"/>
      <c r="K224" s="186"/>
      <c r="L224" s="190"/>
      <c r="M224" s="186"/>
      <c r="N224" s="185" t="str">
        <f t="shared" si="6"/>
        <v/>
      </c>
      <c r="O224" s="183"/>
      <c r="P224" s="202"/>
      <c r="Q224" s="204"/>
      <c r="R224" s="186"/>
      <c r="S224" s="190"/>
      <c r="T224" s="186"/>
      <c r="U224" s="187" t="str">
        <f t="shared" si="7"/>
        <v/>
      </c>
      <c r="V224" s="201"/>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56"/>
    </row>
    <row r="225" spans="1:43" s="203" customFormat="1" x14ac:dyDescent="0.3">
      <c r="A225" s="250" t="s">
        <v>360</v>
      </c>
      <c r="B225" s="182"/>
      <c r="C225" s="182"/>
      <c r="D225" s="182"/>
      <c r="E225" s="182"/>
      <c r="F225" s="202"/>
      <c r="G225" s="202"/>
      <c r="H225" s="202"/>
      <c r="I225" s="204"/>
      <c r="J225" s="182"/>
      <c r="K225" s="186"/>
      <c r="L225" s="190"/>
      <c r="M225" s="186"/>
      <c r="N225" s="185" t="str">
        <f t="shared" si="6"/>
        <v/>
      </c>
      <c r="O225" s="183"/>
      <c r="P225" s="202"/>
      <c r="Q225" s="204"/>
      <c r="R225" s="186"/>
      <c r="S225" s="190"/>
      <c r="T225" s="186"/>
      <c r="U225" s="187" t="str">
        <f t="shared" si="7"/>
        <v/>
      </c>
      <c r="V225" s="201"/>
      <c r="W225" s="202"/>
      <c r="X225" s="202"/>
      <c r="Y225" s="202"/>
      <c r="Z225" s="202"/>
      <c r="AA225" s="202"/>
      <c r="AB225" s="202"/>
      <c r="AC225" s="202"/>
      <c r="AD225" s="202"/>
      <c r="AE225" s="202"/>
      <c r="AF225" s="202"/>
      <c r="AG225" s="202"/>
      <c r="AH225" s="202"/>
      <c r="AI225" s="202"/>
      <c r="AJ225" s="202"/>
      <c r="AK225" s="202"/>
      <c r="AL225" s="202"/>
      <c r="AM225" s="202"/>
      <c r="AN225" s="202"/>
      <c r="AO225" s="202"/>
      <c r="AP225" s="202"/>
      <c r="AQ225" s="256"/>
    </row>
    <row r="226" spans="1:43" s="203" customFormat="1" x14ac:dyDescent="0.3">
      <c r="A226" s="249" t="s">
        <v>361</v>
      </c>
      <c r="B226" s="182"/>
      <c r="C226" s="182"/>
      <c r="D226" s="182"/>
      <c r="E226" s="182"/>
      <c r="F226" s="202"/>
      <c r="G226" s="202"/>
      <c r="H226" s="202"/>
      <c r="I226" s="204"/>
      <c r="J226" s="182"/>
      <c r="K226" s="186"/>
      <c r="L226" s="190"/>
      <c r="M226" s="186"/>
      <c r="N226" s="185" t="str">
        <f t="shared" si="6"/>
        <v/>
      </c>
      <c r="O226" s="183"/>
      <c r="P226" s="202"/>
      <c r="Q226" s="204"/>
      <c r="R226" s="186"/>
      <c r="S226" s="190"/>
      <c r="T226" s="186"/>
      <c r="U226" s="187" t="str">
        <f t="shared" si="7"/>
        <v/>
      </c>
      <c r="V226" s="201"/>
      <c r="W226" s="202"/>
      <c r="X226" s="202"/>
      <c r="Y226" s="202"/>
      <c r="Z226" s="202"/>
      <c r="AA226" s="202"/>
      <c r="AB226" s="202"/>
      <c r="AC226" s="202"/>
      <c r="AD226" s="202"/>
      <c r="AE226" s="202"/>
      <c r="AF226" s="202"/>
      <c r="AG226" s="202"/>
      <c r="AH226" s="202"/>
      <c r="AI226" s="202"/>
      <c r="AJ226" s="202"/>
      <c r="AK226" s="202"/>
      <c r="AL226" s="202"/>
      <c r="AM226" s="202"/>
      <c r="AN226" s="202"/>
      <c r="AO226" s="202"/>
      <c r="AP226" s="202"/>
      <c r="AQ226" s="256"/>
    </row>
    <row r="227" spans="1:43" s="203" customFormat="1" x14ac:dyDescent="0.3">
      <c r="A227" s="250" t="s">
        <v>362</v>
      </c>
      <c r="B227" s="182"/>
      <c r="C227" s="182"/>
      <c r="D227" s="182"/>
      <c r="E227" s="182"/>
      <c r="F227" s="202"/>
      <c r="G227" s="202"/>
      <c r="H227" s="202"/>
      <c r="I227" s="204"/>
      <c r="J227" s="182"/>
      <c r="K227" s="186"/>
      <c r="L227" s="190"/>
      <c r="M227" s="186"/>
      <c r="N227" s="185" t="str">
        <f t="shared" si="6"/>
        <v/>
      </c>
      <c r="O227" s="183"/>
      <c r="P227" s="202"/>
      <c r="Q227" s="204"/>
      <c r="R227" s="186"/>
      <c r="S227" s="190"/>
      <c r="T227" s="186"/>
      <c r="U227" s="187" t="str">
        <f t="shared" si="7"/>
        <v/>
      </c>
      <c r="V227" s="201"/>
      <c r="W227" s="202"/>
      <c r="X227" s="202"/>
      <c r="Y227" s="202"/>
      <c r="Z227" s="202"/>
      <c r="AA227" s="202"/>
      <c r="AB227" s="202"/>
      <c r="AC227" s="202"/>
      <c r="AD227" s="202"/>
      <c r="AE227" s="202"/>
      <c r="AF227" s="202"/>
      <c r="AG227" s="202"/>
      <c r="AH227" s="202"/>
      <c r="AI227" s="202"/>
      <c r="AJ227" s="202"/>
      <c r="AK227" s="202"/>
      <c r="AL227" s="202"/>
      <c r="AM227" s="202"/>
      <c r="AN227" s="202"/>
      <c r="AO227" s="202"/>
      <c r="AP227" s="202"/>
      <c r="AQ227" s="256"/>
    </row>
    <row r="228" spans="1:43" s="203" customFormat="1" x14ac:dyDescent="0.3">
      <c r="A228" s="249" t="s">
        <v>363</v>
      </c>
      <c r="B228" s="182"/>
      <c r="C228" s="182"/>
      <c r="D228" s="182"/>
      <c r="E228" s="182"/>
      <c r="F228" s="202"/>
      <c r="G228" s="202"/>
      <c r="H228" s="202"/>
      <c r="I228" s="204"/>
      <c r="J228" s="182"/>
      <c r="K228" s="186"/>
      <c r="L228" s="190"/>
      <c r="M228" s="186"/>
      <c r="N228" s="185" t="str">
        <f t="shared" si="6"/>
        <v/>
      </c>
      <c r="O228" s="183"/>
      <c r="P228" s="202"/>
      <c r="Q228" s="204"/>
      <c r="R228" s="186"/>
      <c r="S228" s="190"/>
      <c r="T228" s="186"/>
      <c r="U228" s="187" t="str">
        <f t="shared" si="7"/>
        <v/>
      </c>
      <c r="V228" s="201"/>
      <c r="W228" s="202"/>
      <c r="X228" s="202"/>
      <c r="Y228" s="202"/>
      <c r="Z228" s="202"/>
      <c r="AA228" s="202"/>
      <c r="AB228" s="202"/>
      <c r="AC228" s="202"/>
      <c r="AD228" s="202"/>
      <c r="AE228" s="202"/>
      <c r="AF228" s="202"/>
      <c r="AG228" s="202"/>
      <c r="AH228" s="202"/>
      <c r="AI228" s="202"/>
      <c r="AJ228" s="202"/>
      <c r="AK228" s="202"/>
      <c r="AL228" s="202"/>
      <c r="AM228" s="202"/>
      <c r="AN228" s="202"/>
      <c r="AO228" s="202"/>
      <c r="AP228" s="202"/>
      <c r="AQ228" s="256"/>
    </row>
    <row r="229" spans="1:43" s="203" customFormat="1" x14ac:dyDescent="0.3">
      <c r="A229" s="250" t="s">
        <v>364</v>
      </c>
      <c r="B229" s="182"/>
      <c r="C229" s="182"/>
      <c r="D229" s="182"/>
      <c r="E229" s="182"/>
      <c r="F229" s="202"/>
      <c r="G229" s="202"/>
      <c r="H229" s="202"/>
      <c r="I229" s="204"/>
      <c r="J229" s="182"/>
      <c r="K229" s="186"/>
      <c r="L229" s="190"/>
      <c r="M229" s="186"/>
      <c r="N229" s="185" t="str">
        <f t="shared" si="6"/>
        <v/>
      </c>
      <c r="O229" s="183"/>
      <c r="P229" s="202"/>
      <c r="Q229" s="204"/>
      <c r="R229" s="186"/>
      <c r="S229" s="190"/>
      <c r="T229" s="186"/>
      <c r="U229" s="187" t="str">
        <f t="shared" si="7"/>
        <v/>
      </c>
      <c r="V229" s="201"/>
      <c r="W229" s="202"/>
      <c r="X229" s="202"/>
      <c r="Y229" s="202"/>
      <c r="Z229" s="202"/>
      <c r="AA229" s="202"/>
      <c r="AB229" s="202"/>
      <c r="AC229" s="202"/>
      <c r="AD229" s="202"/>
      <c r="AE229" s="202"/>
      <c r="AF229" s="202"/>
      <c r="AG229" s="202"/>
      <c r="AH229" s="202"/>
      <c r="AI229" s="202"/>
      <c r="AJ229" s="202"/>
      <c r="AK229" s="202"/>
      <c r="AL229" s="202"/>
      <c r="AM229" s="202"/>
      <c r="AN229" s="202"/>
      <c r="AO229" s="202"/>
      <c r="AP229" s="202"/>
      <c r="AQ229" s="256"/>
    </row>
    <row r="230" spans="1:43" s="203" customFormat="1" x14ac:dyDescent="0.3">
      <c r="A230" s="249" t="s">
        <v>365</v>
      </c>
      <c r="B230" s="182"/>
      <c r="C230" s="182"/>
      <c r="D230" s="182"/>
      <c r="E230" s="182"/>
      <c r="F230" s="202"/>
      <c r="G230" s="202"/>
      <c r="H230" s="202"/>
      <c r="I230" s="204"/>
      <c r="J230" s="182"/>
      <c r="K230" s="186"/>
      <c r="L230" s="190"/>
      <c r="M230" s="186"/>
      <c r="N230" s="185" t="str">
        <f t="shared" si="6"/>
        <v/>
      </c>
      <c r="O230" s="183"/>
      <c r="P230" s="202"/>
      <c r="Q230" s="204"/>
      <c r="R230" s="186"/>
      <c r="S230" s="190"/>
      <c r="T230" s="186"/>
      <c r="U230" s="187" t="str">
        <f t="shared" si="7"/>
        <v/>
      </c>
      <c r="V230" s="201"/>
      <c r="W230" s="202"/>
      <c r="X230" s="202"/>
      <c r="Y230" s="202"/>
      <c r="Z230" s="202"/>
      <c r="AA230" s="202"/>
      <c r="AB230" s="202"/>
      <c r="AC230" s="202"/>
      <c r="AD230" s="202"/>
      <c r="AE230" s="202"/>
      <c r="AF230" s="202"/>
      <c r="AG230" s="202"/>
      <c r="AH230" s="202"/>
      <c r="AI230" s="202"/>
      <c r="AJ230" s="202"/>
      <c r="AK230" s="202"/>
      <c r="AL230" s="202"/>
      <c r="AM230" s="202"/>
      <c r="AN230" s="202"/>
      <c r="AO230" s="202"/>
      <c r="AP230" s="202"/>
      <c r="AQ230" s="256"/>
    </row>
    <row r="231" spans="1:43" s="203" customFormat="1" x14ac:dyDescent="0.3">
      <c r="A231" s="250" t="s">
        <v>366</v>
      </c>
      <c r="B231" s="182"/>
      <c r="C231" s="182"/>
      <c r="D231" s="182"/>
      <c r="E231" s="182"/>
      <c r="F231" s="202"/>
      <c r="G231" s="202"/>
      <c r="H231" s="202"/>
      <c r="I231" s="204"/>
      <c r="J231" s="182"/>
      <c r="K231" s="186"/>
      <c r="L231" s="190"/>
      <c r="M231" s="186"/>
      <c r="N231" s="185" t="str">
        <f t="shared" si="6"/>
        <v/>
      </c>
      <c r="O231" s="183"/>
      <c r="P231" s="202"/>
      <c r="Q231" s="204"/>
      <c r="R231" s="186"/>
      <c r="S231" s="190"/>
      <c r="T231" s="186"/>
      <c r="U231" s="187" t="str">
        <f t="shared" si="7"/>
        <v/>
      </c>
      <c r="V231" s="201"/>
      <c r="W231" s="202"/>
      <c r="X231" s="202"/>
      <c r="Y231" s="202"/>
      <c r="Z231" s="202"/>
      <c r="AA231" s="202"/>
      <c r="AB231" s="202"/>
      <c r="AC231" s="202"/>
      <c r="AD231" s="202"/>
      <c r="AE231" s="202"/>
      <c r="AF231" s="202"/>
      <c r="AG231" s="202"/>
      <c r="AH231" s="202"/>
      <c r="AI231" s="202"/>
      <c r="AJ231" s="202"/>
      <c r="AK231" s="202"/>
      <c r="AL231" s="202"/>
      <c r="AM231" s="202"/>
      <c r="AN231" s="202"/>
      <c r="AO231" s="202"/>
      <c r="AP231" s="202"/>
      <c r="AQ231" s="256"/>
    </row>
    <row r="232" spans="1:43" s="203" customFormat="1" x14ac:dyDescent="0.3">
      <c r="A232" s="249" t="s">
        <v>367</v>
      </c>
      <c r="B232" s="182"/>
      <c r="C232" s="182"/>
      <c r="D232" s="182"/>
      <c r="E232" s="182"/>
      <c r="F232" s="202"/>
      <c r="G232" s="202"/>
      <c r="H232" s="202"/>
      <c r="I232" s="204"/>
      <c r="J232" s="182"/>
      <c r="K232" s="186"/>
      <c r="L232" s="190"/>
      <c r="M232" s="186"/>
      <c r="N232" s="185" t="str">
        <f t="shared" si="6"/>
        <v/>
      </c>
      <c r="O232" s="183"/>
      <c r="P232" s="202"/>
      <c r="Q232" s="204"/>
      <c r="R232" s="186"/>
      <c r="S232" s="190"/>
      <c r="T232" s="186"/>
      <c r="U232" s="187" t="str">
        <f t="shared" si="7"/>
        <v/>
      </c>
      <c r="V232" s="201"/>
      <c r="W232" s="202"/>
      <c r="X232" s="202"/>
      <c r="Y232" s="202"/>
      <c r="Z232" s="202"/>
      <c r="AA232" s="202"/>
      <c r="AB232" s="202"/>
      <c r="AC232" s="202"/>
      <c r="AD232" s="202"/>
      <c r="AE232" s="202"/>
      <c r="AF232" s="202"/>
      <c r="AG232" s="202"/>
      <c r="AH232" s="202"/>
      <c r="AI232" s="202"/>
      <c r="AJ232" s="202"/>
      <c r="AK232" s="202"/>
      <c r="AL232" s="202"/>
      <c r="AM232" s="202"/>
      <c r="AN232" s="202"/>
      <c r="AO232" s="202"/>
      <c r="AP232" s="202"/>
      <c r="AQ232" s="256"/>
    </row>
    <row r="233" spans="1:43" s="203" customFormat="1" x14ac:dyDescent="0.3">
      <c r="A233" s="250" t="s">
        <v>368</v>
      </c>
      <c r="B233" s="182"/>
      <c r="C233" s="182"/>
      <c r="D233" s="182"/>
      <c r="E233" s="182"/>
      <c r="F233" s="202"/>
      <c r="G233" s="202"/>
      <c r="H233" s="202"/>
      <c r="I233" s="204"/>
      <c r="J233" s="182"/>
      <c r="K233" s="186"/>
      <c r="L233" s="190"/>
      <c r="M233" s="186"/>
      <c r="N233" s="185" t="str">
        <f t="shared" si="6"/>
        <v/>
      </c>
      <c r="O233" s="183"/>
      <c r="P233" s="202"/>
      <c r="Q233" s="204"/>
      <c r="R233" s="186"/>
      <c r="S233" s="190"/>
      <c r="T233" s="186"/>
      <c r="U233" s="187" t="str">
        <f t="shared" si="7"/>
        <v/>
      </c>
      <c r="V233" s="201"/>
      <c r="W233" s="202"/>
      <c r="X233" s="202"/>
      <c r="Y233" s="202"/>
      <c r="Z233" s="202"/>
      <c r="AA233" s="202"/>
      <c r="AB233" s="202"/>
      <c r="AC233" s="202"/>
      <c r="AD233" s="202"/>
      <c r="AE233" s="202"/>
      <c r="AF233" s="202"/>
      <c r="AG233" s="202"/>
      <c r="AH233" s="202"/>
      <c r="AI233" s="202"/>
      <c r="AJ233" s="202"/>
      <c r="AK233" s="202"/>
      <c r="AL233" s="202"/>
      <c r="AM233" s="202"/>
      <c r="AN233" s="202"/>
      <c r="AO233" s="202"/>
      <c r="AP233" s="202"/>
      <c r="AQ233" s="256"/>
    </row>
    <row r="234" spans="1:43" s="203" customFormat="1" x14ac:dyDescent="0.3">
      <c r="A234" s="249" t="s">
        <v>369</v>
      </c>
      <c r="B234" s="182"/>
      <c r="C234" s="182"/>
      <c r="D234" s="182"/>
      <c r="E234" s="182"/>
      <c r="F234" s="202"/>
      <c r="G234" s="202"/>
      <c r="H234" s="202"/>
      <c r="I234" s="204"/>
      <c r="J234" s="182"/>
      <c r="K234" s="186"/>
      <c r="L234" s="190"/>
      <c r="M234" s="186"/>
      <c r="N234" s="185" t="str">
        <f t="shared" si="6"/>
        <v/>
      </c>
      <c r="O234" s="183"/>
      <c r="P234" s="202"/>
      <c r="Q234" s="204"/>
      <c r="R234" s="186"/>
      <c r="S234" s="190"/>
      <c r="T234" s="186"/>
      <c r="U234" s="187" t="str">
        <f t="shared" si="7"/>
        <v/>
      </c>
      <c r="V234" s="201"/>
      <c r="W234" s="202"/>
      <c r="X234" s="202"/>
      <c r="Y234" s="202"/>
      <c r="Z234" s="202"/>
      <c r="AA234" s="202"/>
      <c r="AB234" s="202"/>
      <c r="AC234" s="202"/>
      <c r="AD234" s="202"/>
      <c r="AE234" s="202"/>
      <c r="AF234" s="202"/>
      <c r="AG234" s="202"/>
      <c r="AH234" s="202"/>
      <c r="AI234" s="202"/>
      <c r="AJ234" s="202"/>
      <c r="AK234" s="202"/>
      <c r="AL234" s="202"/>
      <c r="AM234" s="202"/>
      <c r="AN234" s="202"/>
      <c r="AO234" s="202"/>
      <c r="AP234" s="202"/>
      <c r="AQ234" s="256"/>
    </row>
    <row r="235" spans="1:43" s="203" customFormat="1" x14ac:dyDescent="0.3">
      <c r="A235" s="250" t="s">
        <v>370</v>
      </c>
      <c r="B235" s="182"/>
      <c r="C235" s="182"/>
      <c r="D235" s="182"/>
      <c r="E235" s="182"/>
      <c r="F235" s="202"/>
      <c r="G235" s="202"/>
      <c r="H235" s="202"/>
      <c r="I235" s="204"/>
      <c r="J235" s="182"/>
      <c r="K235" s="186"/>
      <c r="L235" s="190"/>
      <c r="M235" s="186"/>
      <c r="N235" s="185" t="str">
        <f t="shared" si="6"/>
        <v/>
      </c>
      <c r="O235" s="183"/>
      <c r="P235" s="202"/>
      <c r="Q235" s="204"/>
      <c r="R235" s="186"/>
      <c r="S235" s="190"/>
      <c r="T235" s="186"/>
      <c r="U235" s="187" t="str">
        <f t="shared" si="7"/>
        <v/>
      </c>
      <c r="V235" s="201"/>
      <c r="W235" s="202"/>
      <c r="X235" s="202"/>
      <c r="Y235" s="202"/>
      <c r="Z235" s="202"/>
      <c r="AA235" s="202"/>
      <c r="AB235" s="202"/>
      <c r="AC235" s="202"/>
      <c r="AD235" s="202"/>
      <c r="AE235" s="202"/>
      <c r="AF235" s="202"/>
      <c r="AG235" s="202"/>
      <c r="AH235" s="202"/>
      <c r="AI235" s="202"/>
      <c r="AJ235" s="202"/>
      <c r="AK235" s="202"/>
      <c r="AL235" s="202"/>
      <c r="AM235" s="202"/>
      <c r="AN235" s="202"/>
      <c r="AO235" s="202"/>
      <c r="AP235" s="202"/>
      <c r="AQ235" s="256"/>
    </row>
    <row r="236" spans="1:43" s="203" customFormat="1" x14ac:dyDescent="0.3">
      <c r="A236" s="249" t="s">
        <v>371</v>
      </c>
      <c r="B236" s="182"/>
      <c r="C236" s="182"/>
      <c r="D236" s="182"/>
      <c r="E236" s="182"/>
      <c r="F236" s="202"/>
      <c r="G236" s="202"/>
      <c r="H236" s="202"/>
      <c r="I236" s="204"/>
      <c r="J236" s="182"/>
      <c r="K236" s="186"/>
      <c r="L236" s="190"/>
      <c r="M236" s="186"/>
      <c r="N236" s="185" t="str">
        <f t="shared" si="6"/>
        <v/>
      </c>
      <c r="O236" s="183"/>
      <c r="P236" s="202"/>
      <c r="Q236" s="204"/>
      <c r="R236" s="186"/>
      <c r="S236" s="190"/>
      <c r="T236" s="186"/>
      <c r="U236" s="187" t="str">
        <f t="shared" si="7"/>
        <v/>
      </c>
      <c r="V236" s="201"/>
      <c r="W236" s="202"/>
      <c r="X236" s="202"/>
      <c r="Y236" s="202"/>
      <c r="Z236" s="202"/>
      <c r="AA236" s="202"/>
      <c r="AB236" s="202"/>
      <c r="AC236" s="202"/>
      <c r="AD236" s="202"/>
      <c r="AE236" s="202"/>
      <c r="AF236" s="202"/>
      <c r="AG236" s="202"/>
      <c r="AH236" s="202"/>
      <c r="AI236" s="202"/>
      <c r="AJ236" s="202"/>
      <c r="AK236" s="202"/>
      <c r="AL236" s="202"/>
      <c r="AM236" s="202"/>
      <c r="AN236" s="202"/>
      <c r="AO236" s="202"/>
      <c r="AP236" s="202"/>
      <c r="AQ236" s="256"/>
    </row>
    <row r="237" spans="1:43" s="203" customFormat="1" x14ac:dyDescent="0.3">
      <c r="A237" s="250" t="s">
        <v>372</v>
      </c>
      <c r="B237" s="182"/>
      <c r="C237" s="182"/>
      <c r="D237" s="182"/>
      <c r="E237" s="182"/>
      <c r="F237" s="202"/>
      <c r="G237" s="202"/>
      <c r="H237" s="202"/>
      <c r="I237" s="204"/>
      <c r="J237" s="182"/>
      <c r="K237" s="186"/>
      <c r="L237" s="190"/>
      <c r="M237" s="186"/>
      <c r="N237" s="185" t="str">
        <f t="shared" si="6"/>
        <v/>
      </c>
      <c r="O237" s="183"/>
      <c r="P237" s="202"/>
      <c r="Q237" s="204"/>
      <c r="R237" s="186"/>
      <c r="S237" s="190"/>
      <c r="T237" s="186"/>
      <c r="U237" s="187" t="str">
        <f t="shared" si="7"/>
        <v/>
      </c>
      <c r="V237" s="201"/>
      <c r="W237" s="202"/>
      <c r="X237" s="202"/>
      <c r="Y237" s="202"/>
      <c r="Z237" s="202"/>
      <c r="AA237" s="202"/>
      <c r="AB237" s="202"/>
      <c r="AC237" s="202"/>
      <c r="AD237" s="202"/>
      <c r="AE237" s="202"/>
      <c r="AF237" s="202"/>
      <c r="AG237" s="202"/>
      <c r="AH237" s="202"/>
      <c r="AI237" s="202"/>
      <c r="AJ237" s="202"/>
      <c r="AK237" s="202"/>
      <c r="AL237" s="202"/>
      <c r="AM237" s="202"/>
      <c r="AN237" s="202"/>
      <c r="AO237" s="202"/>
      <c r="AP237" s="202"/>
      <c r="AQ237" s="256"/>
    </row>
    <row r="238" spans="1:43" s="203" customFormat="1" x14ac:dyDescent="0.3">
      <c r="A238" s="249" t="s">
        <v>373</v>
      </c>
      <c r="B238" s="182"/>
      <c r="C238" s="182"/>
      <c r="D238" s="182"/>
      <c r="E238" s="182"/>
      <c r="F238" s="202"/>
      <c r="G238" s="202"/>
      <c r="H238" s="202"/>
      <c r="I238" s="204"/>
      <c r="J238" s="182"/>
      <c r="K238" s="186"/>
      <c r="L238" s="190"/>
      <c r="M238" s="186"/>
      <c r="N238" s="185" t="str">
        <f t="shared" si="6"/>
        <v/>
      </c>
      <c r="O238" s="183"/>
      <c r="P238" s="202"/>
      <c r="Q238" s="204"/>
      <c r="R238" s="186"/>
      <c r="S238" s="190"/>
      <c r="T238" s="186"/>
      <c r="U238" s="187" t="str">
        <f t="shared" si="7"/>
        <v/>
      </c>
      <c r="V238" s="201"/>
      <c r="W238" s="202"/>
      <c r="X238" s="202"/>
      <c r="Y238" s="202"/>
      <c r="Z238" s="202"/>
      <c r="AA238" s="202"/>
      <c r="AB238" s="202"/>
      <c r="AC238" s="202"/>
      <c r="AD238" s="202"/>
      <c r="AE238" s="202"/>
      <c r="AF238" s="202"/>
      <c r="AG238" s="202"/>
      <c r="AH238" s="202"/>
      <c r="AI238" s="202"/>
      <c r="AJ238" s="202"/>
      <c r="AK238" s="202"/>
      <c r="AL238" s="202"/>
      <c r="AM238" s="202"/>
      <c r="AN238" s="202"/>
      <c r="AO238" s="202"/>
      <c r="AP238" s="202"/>
      <c r="AQ238" s="256"/>
    </row>
    <row r="239" spans="1:43" s="203" customFormat="1" x14ac:dyDescent="0.3">
      <c r="A239" s="250" t="s">
        <v>374</v>
      </c>
      <c r="B239" s="182"/>
      <c r="C239" s="182"/>
      <c r="D239" s="182"/>
      <c r="E239" s="182"/>
      <c r="F239" s="202"/>
      <c r="G239" s="202"/>
      <c r="H239" s="202"/>
      <c r="I239" s="204"/>
      <c r="J239" s="182"/>
      <c r="K239" s="186"/>
      <c r="L239" s="190"/>
      <c r="M239" s="186"/>
      <c r="N239" s="185" t="str">
        <f t="shared" si="6"/>
        <v/>
      </c>
      <c r="O239" s="183"/>
      <c r="P239" s="202"/>
      <c r="Q239" s="204"/>
      <c r="R239" s="186"/>
      <c r="S239" s="190"/>
      <c r="T239" s="186"/>
      <c r="U239" s="187" t="str">
        <f t="shared" si="7"/>
        <v/>
      </c>
      <c r="V239" s="201"/>
      <c r="W239" s="202"/>
      <c r="X239" s="202"/>
      <c r="Y239" s="202"/>
      <c r="Z239" s="202"/>
      <c r="AA239" s="202"/>
      <c r="AB239" s="202"/>
      <c r="AC239" s="202"/>
      <c r="AD239" s="202"/>
      <c r="AE239" s="202"/>
      <c r="AF239" s="202"/>
      <c r="AG239" s="202"/>
      <c r="AH239" s="202"/>
      <c r="AI239" s="202"/>
      <c r="AJ239" s="202"/>
      <c r="AK239" s="202"/>
      <c r="AL239" s="202"/>
      <c r="AM239" s="202"/>
      <c r="AN239" s="202"/>
      <c r="AO239" s="202"/>
      <c r="AP239" s="202"/>
      <c r="AQ239" s="256"/>
    </row>
    <row r="240" spans="1:43" s="203" customFormat="1" x14ac:dyDescent="0.3">
      <c r="A240" s="249" t="s">
        <v>375</v>
      </c>
      <c r="B240" s="182"/>
      <c r="C240" s="182"/>
      <c r="D240" s="182"/>
      <c r="E240" s="182"/>
      <c r="F240" s="202"/>
      <c r="G240" s="202"/>
      <c r="H240" s="202"/>
      <c r="I240" s="204"/>
      <c r="J240" s="182"/>
      <c r="K240" s="186"/>
      <c r="L240" s="190"/>
      <c r="M240" s="186"/>
      <c r="N240" s="185" t="str">
        <f t="shared" si="6"/>
        <v/>
      </c>
      <c r="O240" s="183"/>
      <c r="P240" s="202"/>
      <c r="Q240" s="204"/>
      <c r="R240" s="186"/>
      <c r="S240" s="190"/>
      <c r="T240" s="186"/>
      <c r="U240" s="187" t="str">
        <f t="shared" si="7"/>
        <v/>
      </c>
      <c r="V240" s="201"/>
      <c r="W240" s="202"/>
      <c r="X240" s="202"/>
      <c r="Y240" s="202"/>
      <c r="Z240" s="202"/>
      <c r="AA240" s="202"/>
      <c r="AB240" s="202"/>
      <c r="AC240" s="202"/>
      <c r="AD240" s="202"/>
      <c r="AE240" s="202"/>
      <c r="AF240" s="202"/>
      <c r="AG240" s="202"/>
      <c r="AH240" s="202"/>
      <c r="AI240" s="202"/>
      <c r="AJ240" s="202"/>
      <c r="AK240" s="202"/>
      <c r="AL240" s="202"/>
      <c r="AM240" s="202"/>
      <c r="AN240" s="202"/>
      <c r="AO240" s="202"/>
      <c r="AP240" s="202"/>
      <c r="AQ240" s="256"/>
    </row>
    <row r="241" spans="1:43" s="203" customFormat="1" x14ac:dyDescent="0.3">
      <c r="A241" s="250" t="s">
        <v>376</v>
      </c>
      <c r="B241" s="182"/>
      <c r="C241" s="182"/>
      <c r="D241" s="182"/>
      <c r="E241" s="182"/>
      <c r="F241" s="202"/>
      <c r="G241" s="202"/>
      <c r="H241" s="202"/>
      <c r="I241" s="204"/>
      <c r="J241" s="182"/>
      <c r="K241" s="186"/>
      <c r="L241" s="190"/>
      <c r="M241" s="186"/>
      <c r="N241" s="185" t="str">
        <f t="shared" si="6"/>
        <v/>
      </c>
      <c r="O241" s="183"/>
      <c r="P241" s="202"/>
      <c r="Q241" s="204"/>
      <c r="R241" s="186"/>
      <c r="S241" s="190"/>
      <c r="T241" s="186"/>
      <c r="U241" s="187" t="str">
        <f t="shared" si="7"/>
        <v/>
      </c>
      <c r="V241" s="201"/>
      <c r="W241" s="202"/>
      <c r="X241" s="202"/>
      <c r="Y241" s="202"/>
      <c r="Z241" s="202"/>
      <c r="AA241" s="202"/>
      <c r="AB241" s="202"/>
      <c r="AC241" s="202"/>
      <c r="AD241" s="202"/>
      <c r="AE241" s="202"/>
      <c r="AF241" s="202"/>
      <c r="AG241" s="202"/>
      <c r="AH241" s="202"/>
      <c r="AI241" s="202"/>
      <c r="AJ241" s="202"/>
      <c r="AK241" s="202"/>
      <c r="AL241" s="202"/>
      <c r="AM241" s="202"/>
      <c r="AN241" s="202"/>
      <c r="AO241" s="202"/>
      <c r="AP241" s="202"/>
      <c r="AQ241" s="256"/>
    </row>
    <row r="242" spans="1:43" s="203" customFormat="1" x14ac:dyDescent="0.3">
      <c r="A242" s="249" t="s">
        <v>377</v>
      </c>
      <c r="B242" s="182"/>
      <c r="C242" s="182"/>
      <c r="D242" s="182"/>
      <c r="E242" s="182"/>
      <c r="F242" s="202"/>
      <c r="G242" s="202"/>
      <c r="H242" s="202"/>
      <c r="I242" s="204"/>
      <c r="J242" s="182"/>
      <c r="K242" s="186"/>
      <c r="L242" s="190"/>
      <c r="M242" s="186"/>
      <c r="N242" s="185" t="str">
        <f t="shared" si="6"/>
        <v/>
      </c>
      <c r="O242" s="183"/>
      <c r="P242" s="202"/>
      <c r="Q242" s="204"/>
      <c r="R242" s="186"/>
      <c r="S242" s="190"/>
      <c r="T242" s="186"/>
      <c r="U242" s="187" t="str">
        <f t="shared" si="7"/>
        <v/>
      </c>
      <c r="V242" s="201"/>
      <c r="W242" s="202"/>
      <c r="X242" s="202"/>
      <c r="Y242" s="202"/>
      <c r="Z242" s="202"/>
      <c r="AA242" s="202"/>
      <c r="AB242" s="202"/>
      <c r="AC242" s="202"/>
      <c r="AD242" s="202"/>
      <c r="AE242" s="202"/>
      <c r="AF242" s="202"/>
      <c r="AG242" s="202"/>
      <c r="AH242" s="202"/>
      <c r="AI242" s="202"/>
      <c r="AJ242" s="202"/>
      <c r="AK242" s="202"/>
      <c r="AL242" s="202"/>
      <c r="AM242" s="202"/>
      <c r="AN242" s="202"/>
      <c r="AO242" s="202"/>
      <c r="AP242" s="202"/>
      <c r="AQ242" s="256"/>
    </row>
    <row r="243" spans="1:43" s="203" customFormat="1" x14ac:dyDescent="0.3">
      <c r="A243" s="250" t="s">
        <v>378</v>
      </c>
      <c r="B243" s="182"/>
      <c r="C243" s="182"/>
      <c r="D243" s="182"/>
      <c r="E243" s="182"/>
      <c r="F243" s="202"/>
      <c r="G243" s="202"/>
      <c r="H243" s="202"/>
      <c r="I243" s="204"/>
      <c r="J243" s="182"/>
      <c r="K243" s="186"/>
      <c r="L243" s="190"/>
      <c r="M243" s="186"/>
      <c r="N243" s="185" t="str">
        <f t="shared" si="6"/>
        <v/>
      </c>
      <c r="O243" s="183"/>
      <c r="P243" s="202"/>
      <c r="Q243" s="204"/>
      <c r="R243" s="186"/>
      <c r="S243" s="190"/>
      <c r="T243" s="186"/>
      <c r="U243" s="187" t="str">
        <f t="shared" si="7"/>
        <v/>
      </c>
      <c r="V243" s="201"/>
      <c r="W243" s="202"/>
      <c r="X243" s="202"/>
      <c r="Y243" s="202"/>
      <c r="Z243" s="202"/>
      <c r="AA243" s="202"/>
      <c r="AB243" s="202"/>
      <c r="AC243" s="202"/>
      <c r="AD243" s="202"/>
      <c r="AE243" s="202"/>
      <c r="AF243" s="202"/>
      <c r="AG243" s="202"/>
      <c r="AH243" s="202"/>
      <c r="AI243" s="202"/>
      <c r="AJ243" s="202"/>
      <c r="AK243" s="202"/>
      <c r="AL243" s="202"/>
      <c r="AM243" s="202"/>
      <c r="AN243" s="202"/>
      <c r="AO243" s="202"/>
      <c r="AP243" s="202"/>
      <c r="AQ243" s="256"/>
    </row>
    <row r="244" spans="1:43" s="203" customFormat="1" x14ac:dyDescent="0.3">
      <c r="A244" s="249" t="s">
        <v>379</v>
      </c>
      <c r="B244" s="182"/>
      <c r="C244" s="182"/>
      <c r="D244" s="182"/>
      <c r="E244" s="182"/>
      <c r="F244" s="202"/>
      <c r="G244" s="202"/>
      <c r="H244" s="202"/>
      <c r="I244" s="204"/>
      <c r="J244" s="182"/>
      <c r="K244" s="186"/>
      <c r="L244" s="190"/>
      <c r="M244" s="186"/>
      <c r="N244" s="185" t="str">
        <f t="shared" si="6"/>
        <v/>
      </c>
      <c r="O244" s="183"/>
      <c r="P244" s="202"/>
      <c r="Q244" s="204"/>
      <c r="R244" s="186"/>
      <c r="S244" s="190"/>
      <c r="T244" s="186"/>
      <c r="U244" s="187" t="str">
        <f t="shared" si="7"/>
        <v/>
      </c>
      <c r="V244" s="201"/>
      <c r="W244" s="202"/>
      <c r="X244" s="202"/>
      <c r="Y244" s="202"/>
      <c r="Z244" s="202"/>
      <c r="AA244" s="202"/>
      <c r="AB244" s="202"/>
      <c r="AC244" s="202"/>
      <c r="AD244" s="202"/>
      <c r="AE244" s="202"/>
      <c r="AF244" s="202"/>
      <c r="AG244" s="202"/>
      <c r="AH244" s="202"/>
      <c r="AI244" s="202"/>
      <c r="AJ244" s="202"/>
      <c r="AK244" s="202"/>
      <c r="AL244" s="202"/>
      <c r="AM244" s="202"/>
      <c r="AN244" s="202"/>
      <c r="AO244" s="202"/>
      <c r="AP244" s="202"/>
      <c r="AQ244" s="256"/>
    </row>
    <row r="245" spans="1:43" s="203" customFormat="1" x14ac:dyDescent="0.3">
      <c r="A245" s="250" t="s">
        <v>380</v>
      </c>
      <c r="B245" s="182"/>
      <c r="C245" s="182"/>
      <c r="D245" s="182"/>
      <c r="E245" s="182"/>
      <c r="F245" s="202"/>
      <c r="G245" s="202"/>
      <c r="H245" s="202"/>
      <c r="I245" s="204"/>
      <c r="J245" s="182"/>
      <c r="K245" s="186"/>
      <c r="L245" s="190"/>
      <c r="M245" s="186"/>
      <c r="N245" s="185" t="str">
        <f t="shared" si="6"/>
        <v/>
      </c>
      <c r="O245" s="183"/>
      <c r="P245" s="202"/>
      <c r="Q245" s="204"/>
      <c r="R245" s="186"/>
      <c r="S245" s="190"/>
      <c r="T245" s="186"/>
      <c r="U245" s="187" t="str">
        <f t="shared" si="7"/>
        <v/>
      </c>
      <c r="V245" s="201"/>
      <c r="W245" s="202"/>
      <c r="X245" s="202"/>
      <c r="Y245" s="202"/>
      <c r="Z245" s="202"/>
      <c r="AA245" s="202"/>
      <c r="AB245" s="202"/>
      <c r="AC245" s="202"/>
      <c r="AD245" s="202"/>
      <c r="AE245" s="202"/>
      <c r="AF245" s="202"/>
      <c r="AG245" s="202"/>
      <c r="AH245" s="202"/>
      <c r="AI245" s="202"/>
      <c r="AJ245" s="202"/>
      <c r="AK245" s="202"/>
      <c r="AL245" s="202"/>
      <c r="AM245" s="202"/>
      <c r="AN245" s="202"/>
      <c r="AO245" s="202"/>
      <c r="AP245" s="202"/>
      <c r="AQ245" s="256"/>
    </row>
    <row r="246" spans="1:43" s="203" customFormat="1" x14ac:dyDescent="0.3">
      <c r="A246" s="249" t="s">
        <v>381</v>
      </c>
      <c r="B246" s="182"/>
      <c r="C246" s="182"/>
      <c r="D246" s="182"/>
      <c r="E246" s="182"/>
      <c r="F246" s="202"/>
      <c r="G246" s="202"/>
      <c r="H246" s="202"/>
      <c r="I246" s="204"/>
      <c r="J246" s="182"/>
      <c r="K246" s="186"/>
      <c r="L246" s="190"/>
      <c r="M246" s="186"/>
      <c r="N246" s="185" t="str">
        <f t="shared" si="6"/>
        <v/>
      </c>
      <c r="O246" s="183"/>
      <c r="P246" s="202"/>
      <c r="Q246" s="204"/>
      <c r="R246" s="186"/>
      <c r="S246" s="190"/>
      <c r="T246" s="186"/>
      <c r="U246" s="187" t="str">
        <f t="shared" si="7"/>
        <v/>
      </c>
      <c r="V246" s="201"/>
      <c r="W246" s="202"/>
      <c r="X246" s="202"/>
      <c r="Y246" s="202"/>
      <c r="Z246" s="202"/>
      <c r="AA246" s="202"/>
      <c r="AB246" s="202"/>
      <c r="AC246" s="202"/>
      <c r="AD246" s="202"/>
      <c r="AE246" s="202"/>
      <c r="AF246" s="202"/>
      <c r="AG246" s="202"/>
      <c r="AH246" s="202"/>
      <c r="AI246" s="202"/>
      <c r="AJ246" s="202"/>
      <c r="AK246" s="202"/>
      <c r="AL246" s="202"/>
      <c r="AM246" s="202"/>
      <c r="AN246" s="202"/>
      <c r="AO246" s="202"/>
      <c r="AP246" s="202"/>
      <c r="AQ246" s="256"/>
    </row>
    <row r="247" spans="1:43" s="203" customFormat="1" x14ac:dyDescent="0.3">
      <c r="A247" s="250" t="s">
        <v>382</v>
      </c>
      <c r="B247" s="182"/>
      <c r="C247" s="182"/>
      <c r="D247" s="182"/>
      <c r="E247" s="182"/>
      <c r="F247" s="202"/>
      <c r="G247" s="202"/>
      <c r="H247" s="202"/>
      <c r="I247" s="204"/>
      <c r="J247" s="182"/>
      <c r="K247" s="186"/>
      <c r="L247" s="190"/>
      <c r="M247" s="186"/>
      <c r="N247" s="185" t="str">
        <f t="shared" si="6"/>
        <v/>
      </c>
      <c r="O247" s="183"/>
      <c r="P247" s="202"/>
      <c r="Q247" s="204"/>
      <c r="R247" s="186"/>
      <c r="S247" s="190"/>
      <c r="T247" s="186"/>
      <c r="U247" s="187" t="str">
        <f t="shared" si="7"/>
        <v/>
      </c>
      <c r="V247" s="201"/>
      <c r="W247" s="202"/>
      <c r="X247" s="202"/>
      <c r="Y247" s="202"/>
      <c r="Z247" s="202"/>
      <c r="AA247" s="202"/>
      <c r="AB247" s="202"/>
      <c r="AC247" s="202"/>
      <c r="AD247" s="202"/>
      <c r="AE247" s="202"/>
      <c r="AF247" s="202"/>
      <c r="AG247" s="202"/>
      <c r="AH247" s="202"/>
      <c r="AI247" s="202"/>
      <c r="AJ247" s="202"/>
      <c r="AK247" s="202"/>
      <c r="AL247" s="202"/>
      <c r="AM247" s="202"/>
      <c r="AN247" s="202"/>
      <c r="AO247" s="202"/>
      <c r="AP247" s="202"/>
      <c r="AQ247" s="256"/>
    </row>
    <row r="248" spans="1:43" s="203" customFormat="1" x14ac:dyDescent="0.3">
      <c r="A248" s="249" t="s">
        <v>383</v>
      </c>
      <c r="B248" s="182"/>
      <c r="C248" s="182"/>
      <c r="D248" s="182"/>
      <c r="E248" s="182"/>
      <c r="F248" s="202"/>
      <c r="G248" s="202"/>
      <c r="H248" s="202"/>
      <c r="I248" s="204"/>
      <c r="J248" s="182"/>
      <c r="K248" s="186"/>
      <c r="L248" s="190"/>
      <c r="M248" s="186"/>
      <c r="N248" s="185" t="str">
        <f t="shared" si="6"/>
        <v/>
      </c>
      <c r="O248" s="183"/>
      <c r="P248" s="202"/>
      <c r="Q248" s="204"/>
      <c r="R248" s="186"/>
      <c r="S248" s="190"/>
      <c r="T248" s="186"/>
      <c r="U248" s="187" t="str">
        <f t="shared" si="7"/>
        <v/>
      </c>
      <c r="V248" s="201"/>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56"/>
    </row>
    <row r="249" spans="1:43" s="203" customFormat="1" x14ac:dyDescent="0.3">
      <c r="A249" s="250" t="s">
        <v>384</v>
      </c>
      <c r="B249" s="182"/>
      <c r="C249" s="182"/>
      <c r="D249" s="182"/>
      <c r="E249" s="182"/>
      <c r="F249" s="202"/>
      <c r="G249" s="202"/>
      <c r="H249" s="202"/>
      <c r="I249" s="204"/>
      <c r="J249" s="182"/>
      <c r="K249" s="186"/>
      <c r="L249" s="190"/>
      <c r="M249" s="186"/>
      <c r="N249" s="185" t="str">
        <f t="shared" si="6"/>
        <v/>
      </c>
      <c r="O249" s="183"/>
      <c r="P249" s="202"/>
      <c r="Q249" s="204"/>
      <c r="R249" s="186"/>
      <c r="S249" s="190"/>
      <c r="T249" s="186"/>
      <c r="U249" s="187" t="str">
        <f t="shared" si="7"/>
        <v/>
      </c>
      <c r="V249" s="201"/>
      <c r="W249" s="202"/>
      <c r="X249" s="202"/>
      <c r="Y249" s="202"/>
      <c r="Z249" s="202"/>
      <c r="AA249" s="202"/>
      <c r="AB249" s="202"/>
      <c r="AC249" s="202"/>
      <c r="AD249" s="202"/>
      <c r="AE249" s="202"/>
      <c r="AF249" s="202"/>
      <c r="AG249" s="202"/>
      <c r="AH249" s="202"/>
      <c r="AI249" s="202"/>
      <c r="AJ249" s="202"/>
      <c r="AK249" s="202"/>
      <c r="AL249" s="202"/>
      <c r="AM249" s="202"/>
      <c r="AN249" s="202"/>
      <c r="AO249" s="202"/>
      <c r="AP249" s="202"/>
      <c r="AQ249" s="256"/>
    </row>
    <row r="250" spans="1:43" s="203" customFormat="1" x14ac:dyDescent="0.3">
      <c r="A250" s="249" t="s">
        <v>385</v>
      </c>
      <c r="B250" s="182"/>
      <c r="C250" s="182"/>
      <c r="D250" s="182"/>
      <c r="E250" s="182"/>
      <c r="F250" s="202"/>
      <c r="G250" s="202"/>
      <c r="H250" s="202"/>
      <c r="I250" s="204"/>
      <c r="J250" s="182"/>
      <c r="K250" s="186"/>
      <c r="L250" s="190"/>
      <c r="M250" s="186"/>
      <c r="N250" s="185" t="str">
        <f t="shared" si="6"/>
        <v/>
      </c>
      <c r="O250" s="183"/>
      <c r="P250" s="202"/>
      <c r="Q250" s="204"/>
      <c r="R250" s="186"/>
      <c r="S250" s="190"/>
      <c r="T250" s="186"/>
      <c r="U250" s="187" t="str">
        <f t="shared" si="7"/>
        <v/>
      </c>
      <c r="V250" s="201"/>
      <c r="W250" s="202"/>
      <c r="X250" s="202"/>
      <c r="Y250" s="202"/>
      <c r="Z250" s="202"/>
      <c r="AA250" s="202"/>
      <c r="AB250" s="202"/>
      <c r="AC250" s="202"/>
      <c r="AD250" s="202"/>
      <c r="AE250" s="202"/>
      <c r="AF250" s="202"/>
      <c r="AG250" s="202"/>
      <c r="AH250" s="202"/>
      <c r="AI250" s="202"/>
      <c r="AJ250" s="202"/>
      <c r="AK250" s="202"/>
      <c r="AL250" s="202"/>
      <c r="AM250" s="202"/>
      <c r="AN250" s="202"/>
      <c r="AO250" s="202"/>
      <c r="AP250" s="202"/>
      <c r="AQ250" s="256"/>
    </row>
    <row r="251" spans="1:43" s="203" customFormat="1" x14ac:dyDescent="0.3">
      <c r="A251" s="250" t="s">
        <v>386</v>
      </c>
      <c r="B251" s="182"/>
      <c r="C251" s="182"/>
      <c r="D251" s="182"/>
      <c r="E251" s="182"/>
      <c r="F251" s="202"/>
      <c r="G251" s="202"/>
      <c r="H251" s="202"/>
      <c r="I251" s="204"/>
      <c r="J251" s="182"/>
      <c r="K251" s="186"/>
      <c r="L251" s="190"/>
      <c r="M251" s="186"/>
      <c r="N251" s="185" t="str">
        <f t="shared" si="6"/>
        <v/>
      </c>
      <c r="O251" s="183"/>
      <c r="P251" s="202"/>
      <c r="Q251" s="204"/>
      <c r="R251" s="186"/>
      <c r="S251" s="190"/>
      <c r="T251" s="186"/>
      <c r="U251" s="187" t="str">
        <f t="shared" si="7"/>
        <v/>
      </c>
      <c r="V251" s="201"/>
      <c r="W251" s="202"/>
      <c r="X251" s="202"/>
      <c r="Y251" s="202"/>
      <c r="Z251" s="202"/>
      <c r="AA251" s="202"/>
      <c r="AB251" s="202"/>
      <c r="AC251" s="202"/>
      <c r="AD251" s="202"/>
      <c r="AE251" s="202"/>
      <c r="AF251" s="202"/>
      <c r="AG251" s="202"/>
      <c r="AH251" s="202"/>
      <c r="AI251" s="202"/>
      <c r="AJ251" s="202"/>
      <c r="AK251" s="202"/>
      <c r="AL251" s="202"/>
      <c r="AM251" s="202"/>
      <c r="AN251" s="202"/>
      <c r="AO251" s="202"/>
      <c r="AP251" s="202"/>
      <c r="AQ251" s="256"/>
    </row>
    <row r="252" spans="1:43" s="203" customFormat="1" x14ac:dyDescent="0.3">
      <c r="A252" s="249" t="s">
        <v>387</v>
      </c>
      <c r="B252" s="182"/>
      <c r="C252" s="182"/>
      <c r="D252" s="182"/>
      <c r="E252" s="182"/>
      <c r="F252" s="202"/>
      <c r="G252" s="202"/>
      <c r="H252" s="202"/>
      <c r="I252" s="204"/>
      <c r="J252" s="182"/>
      <c r="K252" s="186"/>
      <c r="L252" s="190"/>
      <c r="M252" s="186"/>
      <c r="N252" s="185" t="str">
        <f t="shared" si="6"/>
        <v/>
      </c>
      <c r="O252" s="183"/>
      <c r="P252" s="202"/>
      <c r="Q252" s="204"/>
      <c r="R252" s="186"/>
      <c r="S252" s="190"/>
      <c r="T252" s="186"/>
      <c r="U252" s="187" t="str">
        <f t="shared" si="7"/>
        <v/>
      </c>
      <c r="V252" s="201"/>
      <c r="W252" s="202"/>
      <c r="X252" s="202"/>
      <c r="Y252" s="202"/>
      <c r="Z252" s="202"/>
      <c r="AA252" s="202"/>
      <c r="AB252" s="202"/>
      <c r="AC252" s="202"/>
      <c r="AD252" s="202"/>
      <c r="AE252" s="202"/>
      <c r="AF252" s="202"/>
      <c r="AG252" s="202"/>
      <c r="AH252" s="202"/>
      <c r="AI252" s="202"/>
      <c r="AJ252" s="202"/>
      <c r="AK252" s="202"/>
      <c r="AL252" s="202"/>
      <c r="AM252" s="202"/>
      <c r="AN252" s="202"/>
      <c r="AO252" s="202"/>
      <c r="AP252" s="202"/>
      <c r="AQ252" s="256"/>
    </row>
    <row r="253" spans="1:43" s="203" customFormat="1" x14ac:dyDescent="0.3">
      <c r="A253" s="250" t="s">
        <v>388</v>
      </c>
      <c r="B253" s="182"/>
      <c r="C253" s="182"/>
      <c r="D253" s="182"/>
      <c r="E253" s="182"/>
      <c r="F253" s="202"/>
      <c r="G253" s="182"/>
      <c r="H253" s="202"/>
      <c r="I253" s="204"/>
      <c r="J253" s="202"/>
      <c r="K253" s="186"/>
      <c r="L253" s="190"/>
      <c r="M253" s="186"/>
      <c r="N253" s="185" t="str">
        <f t="shared" si="6"/>
        <v/>
      </c>
      <c r="O253" s="183"/>
      <c r="P253" s="202"/>
      <c r="Q253" s="204"/>
      <c r="R253" s="186"/>
      <c r="S253" s="190"/>
      <c r="T253" s="186"/>
      <c r="U253" s="187" t="str">
        <f t="shared" si="7"/>
        <v/>
      </c>
      <c r="V253" s="201"/>
      <c r="W253" s="202"/>
      <c r="X253" s="202"/>
      <c r="Y253" s="202"/>
      <c r="Z253" s="202"/>
      <c r="AA253" s="202"/>
      <c r="AB253" s="202"/>
      <c r="AC253" s="202"/>
      <c r="AD253" s="202"/>
      <c r="AE253" s="202"/>
      <c r="AF253" s="202"/>
      <c r="AG253" s="202"/>
      <c r="AH253" s="202"/>
      <c r="AI253" s="202"/>
      <c r="AJ253" s="202"/>
      <c r="AK253" s="202"/>
      <c r="AL253" s="202"/>
      <c r="AM253" s="202"/>
      <c r="AN253" s="202"/>
      <c r="AO253" s="202"/>
      <c r="AP253" s="202"/>
      <c r="AQ253" s="256"/>
    </row>
    <row r="254" spans="1:43" s="203" customFormat="1" x14ac:dyDescent="0.3">
      <c r="A254" s="249" t="s">
        <v>389</v>
      </c>
      <c r="B254" s="182"/>
      <c r="C254" s="182"/>
      <c r="D254" s="182"/>
      <c r="E254" s="182"/>
      <c r="F254" s="202"/>
      <c r="G254" s="202"/>
      <c r="H254" s="202"/>
      <c r="I254" s="204"/>
      <c r="J254" s="182"/>
      <c r="K254" s="186"/>
      <c r="L254" s="190"/>
      <c r="M254" s="186"/>
      <c r="N254" s="185" t="str">
        <f t="shared" si="6"/>
        <v/>
      </c>
      <c r="O254" s="183"/>
      <c r="P254" s="196"/>
      <c r="Q254" s="204"/>
      <c r="R254" s="186"/>
      <c r="S254" s="190"/>
      <c r="T254" s="186"/>
      <c r="U254" s="187" t="str">
        <f t="shared" si="7"/>
        <v/>
      </c>
      <c r="V254" s="201"/>
      <c r="W254" s="202"/>
      <c r="X254" s="202"/>
      <c r="Y254" s="202"/>
      <c r="Z254" s="202"/>
      <c r="AA254" s="202"/>
      <c r="AB254" s="202"/>
      <c r="AC254" s="202"/>
      <c r="AD254" s="202"/>
      <c r="AE254" s="202"/>
      <c r="AF254" s="202"/>
      <c r="AG254" s="202"/>
      <c r="AH254" s="202"/>
      <c r="AI254" s="202"/>
      <c r="AJ254" s="202"/>
      <c r="AK254" s="202"/>
      <c r="AL254" s="202"/>
      <c r="AM254" s="202"/>
      <c r="AN254" s="202"/>
      <c r="AO254" s="202"/>
      <c r="AP254" s="202"/>
      <c r="AQ254" s="256"/>
    </row>
    <row r="255" spans="1:43" s="203" customFormat="1" x14ac:dyDescent="0.3">
      <c r="A255" s="257" t="s">
        <v>390</v>
      </c>
      <c r="B255" s="258"/>
      <c r="C255" s="258"/>
      <c r="D255" s="258"/>
      <c r="E255" s="258"/>
      <c r="F255" s="260"/>
      <c r="G255" s="258"/>
      <c r="H255" s="260"/>
      <c r="I255" s="261"/>
      <c r="J255" s="260"/>
      <c r="K255" s="262"/>
      <c r="L255" s="263"/>
      <c r="M255" s="262"/>
      <c r="N255" s="264" t="str">
        <f t="shared" si="6"/>
        <v/>
      </c>
      <c r="O255" s="261"/>
      <c r="P255" s="260"/>
      <c r="Q255" s="259"/>
      <c r="R255" s="262"/>
      <c r="S255" s="263"/>
      <c r="T255" s="262"/>
      <c r="U255" s="265" t="str">
        <f t="shared" si="7"/>
        <v/>
      </c>
      <c r="V255" s="266"/>
      <c r="W255" s="260"/>
      <c r="X255" s="260"/>
      <c r="Y255" s="260"/>
      <c r="Z255" s="260"/>
      <c r="AA255" s="260"/>
      <c r="AB255" s="260"/>
      <c r="AC255" s="260"/>
      <c r="AD255" s="260"/>
      <c r="AE255" s="260"/>
      <c r="AF255" s="260"/>
      <c r="AG255" s="260"/>
      <c r="AH255" s="260"/>
      <c r="AI255" s="260"/>
      <c r="AJ255" s="260"/>
      <c r="AK255" s="260"/>
      <c r="AL255" s="260"/>
      <c r="AM255" s="260"/>
      <c r="AN255" s="260"/>
      <c r="AO255" s="260"/>
      <c r="AP255" s="260"/>
      <c r="AQ255" s="267"/>
    </row>
    <row r="256" spans="1:43" s="5" customFormat="1" x14ac:dyDescent="0.25">
      <c r="B256" s="205"/>
      <c r="C256" s="205"/>
      <c r="D256" s="205"/>
      <c r="E256" s="205"/>
      <c r="F256" s="203"/>
      <c r="G256" s="181"/>
      <c r="H256" s="203"/>
      <c r="I256" s="206"/>
      <c r="J256" s="203"/>
      <c r="K256" s="207"/>
      <c r="L256" s="207"/>
      <c r="M256" s="207"/>
      <c r="N256" s="208"/>
      <c r="O256" s="206"/>
      <c r="P256" s="205"/>
      <c r="Q256" s="209"/>
      <c r="R256" s="207"/>
      <c r="S256" s="207"/>
      <c r="T256" s="207"/>
      <c r="U256" s="208"/>
    </row>
    <row r="257" spans="2:21" s="5" customFormat="1" x14ac:dyDescent="0.25">
      <c r="B257" s="210"/>
      <c r="C257" s="210"/>
      <c r="D257" s="210"/>
      <c r="E257" s="210"/>
      <c r="F257" s="211"/>
      <c r="G257" s="181"/>
      <c r="H257" s="203"/>
      <c r="I257" s="206"/>
      <c r="J257" s="203"/>
      <c r="K257" s="207"/>
      <c r="L257" s="212"/>
      <c r="M257" s="207"/>
      <c r="N257" s="208"/>
      <c r="O257" s="206"/>
      <c r="P257" s="205"/>
      <c r="Q257" s="209"/>
      <c r="R257" s="207"/>
      <c r="S257" s="212"/>
      <c r="T257" s="207"/>
      <c r="U257" s="208"/>
    </row>
    <row r="258" spans="2:21" s="5" customFormat="1" x14ac:dyDescent="0.25">
      <c r="B258" s="210"/>
      <c r="C258" s="210"/>
      <c r="D258" s="210"/>
      <c r="E258" s="210"/>
      <c r="F258" s="211"/>
      <c r="G258" s="181"/>
      <c r="H258" s="203"/>
      <c r="I258" s="206"/>
      <c r="J258" s="203"/>
      <c r="K258" s="207"/>
      <c r="L258" s="212"/>
      <c r="M258" s="207"/>
      <c r="N258" s="208"/>
      <c r="O258" s="206"/>
      <c r="P258" s="205"/>
      <c r="Q258" s="209"/>
      <c r="R258" s="207"/>
      <c r="S258" s="212"/>
      <c r="T258" s="207"/>
      <c r="U258" s="208"/>
    </row>
    <row r="259" spans="2:21" s="5" customFormat="1" x14ac:dyDescent="0.25">
      <c r="B259" s="210"/>
      <c r="C259" s="210"/>
      <c r="D259" s="210"/>
      <c r="E259" s="210"/>
      <c r="F259" s="211"/>
      <c r="G259" s="181"/>
      <c r="H259" s="203"/>
      <c r="I259" s="206"/>
      <c r="J259" s="203"/>
      <c r="K259" s="207"/>
      <c r="L259" s="212"/>
      <c r="M259" s="207"/>
      <c r="N259" s="208"/>
      <c r="O259" s="206"/>
      <c r="P259" s="205"/>
      <c r="Q259" s="209"/>
      <c r="R259" s="207"/>
      <c r="S259" s="212"/>
      <c r="T259" s="207"/>
      <c r="U259" s="208"/>
    </row>
    <row r="260" spans="2:21" s="5" customFormat="1" x14ac:dyDescent="0.25">
      <c r="B260" s="210"/>
      <c r="C260" s="210"/>
      <c r="D260" s="210"/>
      <c r="E260" s="210"/>
      <c r="F260" s="203"/>
      <c r="G260" s="181"/>
      <c r="H260" s="203"/>
      <c r="I260" s="206"/>
      <c r="J260" s="203"/>
      <c r="K260" s="212"/>
      <c r="L260" s="212"/>
      <c r="M260" s="207"/>
      <c r="N260" s="208"/>
      <c r="O260" s="206"/>
      <c r="P260" s="205"/>
      <c r="Q260" s="209"/>
      <c r="R260" s="212"/>
      <c r="S260" s="212"/>
      <c r="T260" s="207"/>
      <c r="U260" s="208"/>
    </row>
    <row r="261" spans="2:21" s="5" customFormat="1" x14ac:dyDescent="0.25">
      <c r="B261" s="210"/>
      <c r="C261" s="210"/>
      <c r="D261" s="210"/>
      <c r="E261" s="210"/>
      <c r="F261" s="211"/>
      <c r="G261" s="181"/>
      <c r="H261" s="203"/>
      <c r="I261" s="206"/>
      <c r="J261" s="203"/>
      <c r="K261" s="207"/>
      <c r="L261" s="212"/>
      <c r="M261" s="207"/>
      <c r="N261" s="208"/>
      <c r="O261" s="206"/>
      <c r="P261" s="205"/>
      <c r="Q261" s="209"/>
      <c r="R261" s="207"/>
      <c r="S261" s="212"/>
      <c r="T261" s="207"/>
      <c r="U261" s="208"/>
    </row>
    <row r="262" spans="2:21" s="5" customFormat="1" x14ac:dyDescent="0.25">
      <c r="B262" s="210"/>
      <c r="C262" s="210"/>
      <c r="D262" s="210"/>
      <c r="E262" s="210"/>
      <c r="F262" s="211"/>
      <c r="G262" s="181"/>
      <c r="H262" s="203"/>
      <c r="I262" s="206"/>
      <c r="J262" s="203"/>
      <c r="K262" s="207"/>
      <c r="L262" s="212"/>
      <c r="M262" s="207"/>
      <c r="N262" s="208"/>
      <c r="O262" s="206"/>
      <c r="P262" s="205"/>
      <c r="Q262" s="209"/>
      <c r="R262" s="207"/>
      <c r="S262" s="212"/>
      <c r="T262" s="207"/>
      <c r="U262" s="208"/>
    </row>
    <row r="263" spans="2:21" s="5" customFormat="1" x14ac:dyDescent="0.25">
      <c r="B263" s="210"/>
      <c r="C263" s="210"/>
      <c r="D263" s="210"/>
      <c r="E263" s="210"/>
      <c r="F263" s="211"/>
      <c r="G263" s="181"/>
      <c r="H263" s="203"/>
      <c r="I263" s="206"/>
      <c r="J263" s="203"/>
      <c r="K263" s="207"/>
      <c r="L263" s="212"/>
      <c r="M263" s="207"/>
      <c r="N263" s="208"/>
      <c r="O263" s="206"/>
      <c r="P263" s="205"/>
      <c r="Q263" s="209"/>
      <c r="R263" s="207"/>
      <c r="S263" s="212"/>
      <c r="T263" s="207"/>
      <c r="U263" s="208"/>
    </row>
    <row r="264" spans="2:21" s="5" customFormat="1" x14ac:dyDescent="0.25">
      <c r="B264" s="210"/>
      <c r="C264" s="210"/>
      <c r="D264" s="210"/>
      <c r="E264" s="210"/>
      <c r="F264" s="203"/>
      <c r="G264" s="181"/>
      <c r="H264" s="203"/>
      <c r="I264" s="206"/>
      <c r="J264" s="203"/>
      <c r="K264" s="207"/>
      <c r="L264" s="212"/>
      <c r="M264" s="207"/>
      <c r="N264" s="208"/>
      <c r="O264" s="206"/>
      <c r="P264" s="205"/>
      <c r="Q264" s="209"/>
      <c r="R264" s="207"/>
      <c r="S264" s="212"/>
      <c r="T264" s="207"/>
      <c r="U264" s="208"/>
    </row>
    <row r="265" spans="2:21" s="5" customFormat="1" x14ac:dyDescent="0.25">
      <c r="B265" s="210"/>
      <c r="C265" s="210"/>
      <c r="D265" s="210"/>
      <c r="E265" s="210"/>
      <c r="F265" s="211"/>
      <c r="G265" s="181"/>
      <c r="H265" s="203"/>
      <c r="I265" s="206"/>
      <c r="J265" s="203"/>
      <c r="K265" s="207"/>
      <c r="L265" s="212"/>
      <c r="M265" s="207"/>
      <c r="N265" s="208"/>
      <c r="O265" s="206"/>
      <c r="P265" s="205"/>
      <c r="Q265" s="209"/>
      <c r="R265" s="207"/>
      <c r="S265" s="212"/>
      <c r="T265" s="207"/>
      <c r="U265" s="208"/>
    </row>
    <row r="266" spans="2:21" s="5" customFormat="1" x14ac:dyDescent="0.25">
      <c r="B266" s="210"/>
      <c r="C266" s="210"/>
      <c r="D266" s="210"/>
      <c r="E266" s="210"/>
      <c r="F266" s="211"/>
      <c r="G266" s="181"/>
      <c r="H266" s="203"/>
      <c r="I266" s="206"/>
      <c r="J266" s="203"/>
      <c r="K266" s="207"/>
      <c r="L266" s="212"/>
      <c r="M266" s="207"/>
      <c r="N266" s="208"/>
      <c r="O266" s="206"/>
      <c r="P266" s="205"/>
      <c r="Q266" s="209"/>
      <c r="R266" s="207"/>
      <c r="S266" s="212"/>
      <c r="T266" s="207"/>
      <c r="U266" s="208"/>
    </row>
    <row r="267" spans="2:21" s="5" customFormat="1" x14ac:dyDescent="0.25">
      <c r="B267" s="210"/>
      <c r="C267" s="210"/>
      <c r="D267" s="210"/>
      <c r="E267" s="210"/>
      <c r="F267" s="211"/>
      <c r="G267" s="181"/>
      <c r="H267" s="203"/>
      <c r="I267" s="206"/>
      <c r="J267" s="203"/>
      <c r="K267" s="207"/>
      <c r="L267" s="212"/>
      <c r="M267" s="207"/>
      <c r="N267" s="208"/>
      <c r="O267" s="206"/>
      <c r="P267" s="205"/>
      <c r="Q267" s="209"/>
      <c r="R267" s="207"/>
      <c r="S267" s="212"/>
      <c r="T267" s="207"/>
      <c r="U267" s="208"/>
    </row>
    <row r="268" spans="2:21" s="5" customFormat="1" x14ac:dyDescent="0.25">
      <c r="B268" s="210"/>
      <c r="C268" s="210"/>
      <c r="D268" s="210"/>
      <c r="E268" s="210"/>
      <c r="F268" s="211"/>
      <c r="G268" s="181"/>
      <c r="H268" s="203"/>
      <c r="I268" s="206"/>
      <c r="J268" s="203"/>
      <c r="K268" s="207"/>
      <c r="L268" s="212"/>
      <c r="M268" s="207"/>
      <c r="N268" s="208"/>
      <c r="O268" s="206"/>
      <c r="P268" s="205"/>
      <c r="Q268" s="209"/>
      <c r="R268" s="207"/>
      <c r="S268" s="212"/>
      <c r="T268" s="207"/>
      <c r="U268" s="208"/>
    </row>
    <row r="269" spans="2:21" s="5" customFormat="1" x14ac:dyDescent="0.25">
      <c r="B269" s="210"/>
      <c r="C269" s="210"/>
      <c r="D269" s="210"/>
      <c r="E269" s="210"/>
      <c r="F269" s="211"/>
      <c r="G269" s="181"/>
      <c r="H269" s="203"/>
      <c r="I269" s="206"/>
      <c r="J269" s="203"/>
      <c r="K269" s="207"/>
      <c r="L269" s="212"/>
      <c r="M269" s="207"/>
      <c r="N269" s="208"/>
      <c r="O269" s="206"/>
      <c r="P269" s="205"/>
      <c r="Q269" s="209"/>
      <c r="R269" s="207"/>
      <c r="S269" s="212"/>
      <c r="T269" s="207"/>
      <c r="U269" s="208"/>
    </row>
    <row r="270" spans="2:21" s="5" customFormat="1" x14ac:dyDescent="0.25">
      <c r="B270" s="210"/>
      <c r="C270" s="210"/>
      <c r="D270" s="210"/>
      <c r="E270" s="210"/>
      <c r="F270" s="211"/>
      <c r="G270" s="181"/>
      <c r="H270" s="203"/>
      <c r="I270" s="206"/>
      <c r="J270" s="203"/>
      <c r="K270" s="207"/>
      <c r="L270" s="212"/>
      <c r="M270" s="207"/>
      <c r="N270" s="208"/>
      <c r="O270" s="206"/>
      <c r="P270" s="205"/>
      <c r="Q270" s="209"/>
      <c r="R270" s="207"/>
      <c r="S270" s="212"/>
      <c r="T270" s="207"/>
      <c r="U270" s="208"/>
    </row>
    <row r="271" spans="2:21" s="5" customFormat="1" x14ac:dyDescent="0.25">
      <c r="B271" s="210"/>
      <c r="C271" s="210"/>
      <c r="D271" s="210"/>
      <c r="E271" s="210"/>
      <c r="F271" s="203"/>
      <c r="G271" s="181"/>
      <c r="H271" s="203"/>
      <c r="I271" s="206"/>
      <c r="J271" s="203"/>
      <c r="K271" s="207"/>
      <c r="L271" s="212"/>
      <c r="M271" s="207"/>
      <c r="N271" s="208"/>
      <c r="O271" s="206"/>
      <c r="P271" s="205"/>
      <c r="Q271" s="209"/>
      <c r="R271" s="207"/>
      <c r="S271" s="212"/>
      <c r="T271" s="207"/>
      <c r="U271" s="208"/>
    </row>
    <row r="272" spans="2:21" s="5" customFormat="1" x14ac:dyDescent="0.25">
      <c r="B272" s="210"/>
      <c r="C272" s="210"/>
      <c r="D272" s="210"/>
      <c r="E272" s="210"/>
      <c r="F272" s="211"/>
      <c r="G272" s="181"/>
      <c r="H272" s="203"/>
      <c r="I272" s="206"/>
      <c r="J272" s="203"/>
      <c r="K272" s="207"/>
      <c r="L272" s="212"/>
      <c r="M272" s="207"/>
      <c r="N272" s="208"/>
      <c r="O272" s="206"/>
      <c r="P272" s="205"/>
      <c r="Q272" s="209"/>
      <c r="R272" s="207"/>
      <c r="S272" s="212"/>
      <c r="T272" s="207"/>
      <c r="U272" s="208"/>
    </row>
    <row r="273" spans="2:21" s="5" customFormat="1" x14ac:dyDescent="0.25">
      <c r="B273" s="210"/>
      <c r="C273" s="210"/>
      <c r="D273" s="210"/>
      <c r="E273" s="210"/>
      <c r="F273" s="211"/>
      <c r="G273" s="181"/>
      <c r="H273" s="203"/>
      <c r="I273" s="206"/>
      <c r="J273" s="203"/>
      <c r="K273" s="207"/>
      <c r="L273" s="212"/>
      <c r="M273" s="207"/>
      <c r="N273" s="208"/>
      <c r="O273" s="206"/>
      <c r="P273" s="205"/>
      <c r="Q273" s="209"/>
      <c r="R273" s="207"/>
      <c r="S273" s="212"/>
      <c r="T273" s="207"/>
      <c r="U273" s="208"/>
    </row>
    <row r="274" spans="2:21" s="5" customFormat="1" x14ac:dyDescent="0.25">
      <c r="B274" s="210"/>
      <c r="C274" s="210"/>
      <c r="D274" s="210"/>
      <c r="E274" s="210"/>
      <c r="F274" s="211"/>
      <c r="G274" s="181"/>
      <c r="H274" s="203"/>
      <c r="I274" s="206"/>
      <c r="J274" s="203"/>
      <c r="K274" s="207"/>
      <c r="L274" s="212"/>
      <c r="M274" s="207"/>
      <c r="N274" s="208"/>
      <c r="O274" s="206"/>
      <c r="P274" s="205"/>
      <c r="Q274" s="209"/>
      <c r="R274" s="207"/>
      <c r="S274" s="212"/>
      <c r="T274" s="207"/>
      <c r="U274" s="208"/>
    </row>
    <row r="275" spans="2:21" s="5" customFormat="1" x14ac:dyDescent="0.25">
      <c r="B275" s="210"/>
      <c r="C275" s="210"/>
      <c r="D275" s="210"/>
      <c r="E275" s="210"/>
      <c r="F275" s="211"/>
      <c r="G275" s="181"/>
      <c r="H275" s="203"/>
      <c r="I275" s="206"/>
      <c r="J275" s="203"/>
      <c r="K275" s="207"/>
      <c r="L275" s="212"/>
      <c r="M275" s="207"/>
      <c r="N275" s="208"/>
      <c r="O275" s="206"/>
      <c r="P275" s="205"/>
      <c r="Q275" s="209"/>
      <c r="R275" s="207"/>
      <c r="S275" s="212"/>
      <c r="T275" s="207"/>
      <c r="U275" s="208"/>
    </row>
    <row r="276" spans="2:21" s="5" customFormat="1" x14ac:dyDescent="0.25">
      <c r="B276" s="210"/>
      <c r="C276" s="210"/>
      <c r="D276" s="210"/>
      <c r="E276" s="210"/>
      <c r="F276" s="211"/>
      <c r="G276" s="181"/>
      <c r="H276" s="203"/>
      <c r="I276" s="206"/>
      <c r="J276" s="203"/>
      <c r="K276" s="207"/>
      <c r="L276" s="212"/>
      <c r="M276" s="207"/>
      <c r="N276" s="208"/>
      <c r="O276" s="206"/>
      <c r="P276" s="205"/>
      <c r="Q276" s="209"/>
      <c r="R276" s="207"/>
      <c r="S276" s="212"/>
      <c r="T276" s="207"/>
      <c r="U276" s="208"/>
    </row>
    <row r="277" spans="2:21" s="5" customFormat="1" x14ac:dyDescent="0.25">
      <c r="B277" s="210"/>
      <c r="C277" s="210"/>
      <c r="D277" s="210"/>
      <c r="E277" s="210"/>
      <c r="F277" s="203"/>
      <c r="G277" s="181"/>
      <c r="H277" s="203"/>
      <c r="I277" s="206"/>
      <c r="J277" s="203"/>
      <c r="K277" s="207"/>
      <c r="L277" s="212"/>
      <c r="M277" s="207"/>
      <c r="N277" s="208"/>
      <c r="O277" s="206"/>
      <c r="P277" s="205"/>
      <c r="Q277" s="209"/>
      <c r="R277" s="207"/>
      <c r="S277" s="212"/>
      <c r="T277" s="207"/>
      <c r="U277" s="208"/>
    </row>
    <row r="278" spans="2:21" s="5" customFormat="1" x14ac:dyDescent="0.25">
      <c r="B278" s="210"/>
      <c r="C278" s="210"/>
      <c r="D278" s="210"/>
      <c r="E278" s="210"/>
      <c r="F278" s="211"/>
      <c r="G278" s="181"/>
      <c r="H278" s="203"/>
      <c r="I278" s="206"/>
      <c r="J278" s="203"/>
      <c r="K278" s="207"/>
      <c r="L278" s="212"/>
      <c r="M278" s="207"/>
      <c r="N278" s="208"/>
      <c r="O278" s="206"/>
      <c r="P278" s="205"/>
      <c r="Q278" s="209"/>
      <c r="R278" s="207"/>
      <c r="S278" s="212"/>
      <c r="T278" s="207"/>
      <c r="U278" s="208"/>
    </row>
    <row r="279" spans="2:21" s="5" customFormat="1" x14ac:dyDescent="0.25">
      <c r="B279" s="210"/>
      <c r="C279" s="210"/>
      <c r="D279" s="210"/>
      <c r="E279" s="210"/>
      <c r="F279" s="211"/>
      <c r="G279" s="181"/>
      <c r="H279" s="203"/>
      <c r="I279" s="206"/>
      <c r="J279" s="203"/>
      <c r="K279" s="207"/>
      <c r="L279" s="212"/>
      <c r="M279" s="207"/>
      <c r="N279" s="208"/>
      <c r="O279" s="206"/>
      <c r="P279" s="205"/>
      <c r="Q279" s="209"/>
      <c r="R279" s="207"/>
      <c r="S279" s="212"/>
      <c r="T279" s="207"/>
      <c r="U279" s="208"/>
    </row>
    <row r="280" spans="2:21" s="5" customFormat="1" x14ac:dyDescent="0.25">
      <c r="B280" s="210"/>
      <c r="C280" s="210"/>
      <c r="D280" s="210"/>
      <c r="E280" s="210"/>
      <c r="F280" s="211"/>
      <c r="G280" s="181"/>
      <c r="H280" s="203"/>
      <c r="I280" s="206"/>
      <c r="J280" s="203"/>
      <c r="K280" s="207"/>
      <c r="L280" s="212"/>
      <c r="M280" s="207"/>
      <c r="N280" s="208"/>
      <c r="O280" s="206"/>
      <c r="P280" s="205"/>
      <c r="Q280" s="209"/>
      <c r="R280" s="207"/>
      <c r="S280" s="212"/>
      <c r="T280" s="207"/>
      <c r="U280" s="208"/>
    </row>
    <row r="281" spans="2:21" s="5" customFormat="1" x14ac:dyDescent="0.25">
      <c r="B281" s="210"/>
      <c r="C281" s="210"/>
      <c r="D281" s="210"/>
      <c r="E281" s="210"/>
      <c r="F281" s="211"/>
      <c r="G281" s="181"/>
      <c r="H281" s="203"/>
      <c r="I281" s="206"/>
      <c r="J281" s="203"/>
      <c r="K281" s="207"/>
      <c r="L281" s="212"/>
      <c r="M281" s="207"/>
      <c r="N281" s="208"/>
      <c r="O281" s="206"/>
      <c r="P281" s="205"/>
      <c r="Q281" s="209"/>
      <c r="R281" s="207"/>
      <c r="S281" s="212"/>
      <c r="T281" s="207"/>
      <c r="U281" s="208"/>
    </row>
    <row r="282" spans="2:21" s="5" customFormat="1" x14ac:dyDescent="0.25">
      <c r="B282" s="210"/>
      <c r="C282" s="210"/>
      <c r="D282" s="210"/>
      <c r="E282" s="210"/>
      <c r="F282" s="203"/>
      <c r="G282" s="181"/>
      <c r="H282" s="203"/>
      <c r="I282" s="206"/>
      <c r="J282" s="203"/>
      <c r="K282" s="207"/>
      <c r="L282" s="212"/>
      <c r="M282" s="207"/>
      <c r="N282" s="208"/>
      <c r="O282" s="206"/>
      <c r="P282" s="205"/>
      <c r="Q282" s="209"/>
      <c r="R282" s="207"/>
      <c r="S282" s="212"/>
      <c r="T282" s="207"/>
      <c r="U282" s="208"/>
    </row>
    <row r="283" spans="2:21" s="6" customFormat="1" x14ac:dyDescent="0.25">
      <c r="B283" s="213"/>
      <c r="C283" s="213"/>
      <c r="D283" s="213"/>
      <c r="E283" s="213"/>
      <c r="F283" s="214"/>
      <c r="G283" s="199"/>
      <c r="H283" s="214"/>
      <c r="I283" s="215"/>
      <c r="J283" s="214"/>
      <c r="K283" s="207"/>
      <c r="L283" s="212"/>
      <c r="M283" s="207"/>
      <c r="N283" s="208"/>
      <c r="O283" s="206"/>
      <c r="P283" s="216"/>
      <c r="Q283" s="217"/>
      <c r="R283" s="207"/>
      <c r="S283" s="212"/>
      <c r="T283" s="207"/>
      <c r="U283" s="208"/>
    </row>
    <row r="284" spans="2:21" s="5" customFormat="1" x14ac:dyDescent="0.25">
      <c r="B284" s="210"/>
      <c r="C284" s="210"/>
      <c r="D284" s="210"/>
      <c r="E284" s="210"/>
      <c r="F284" s="211"/>
      <c r="G284" s="181"/>
      <c r="H284" s="203"/>
      <c r="I284" s="206"/>
      <c r="J284" s="203"/>
      <c r="K284" s="207"/>
      <c r="L284" s="212"/>
      <c r="M284" s="207"/>
      <c r="N284" s="208"/>
      <c r="O284" s="206"/>
      <c r="P284" s="205"/>
      <c r="Q284" s="209"/>
      <c r="R284" s="207"/>
      <c r="S284" s="212"/>
      <c r="T284" s="207"/>
      <c r="U284" s="208"/>
    </row>
    <row r="285" spans="2:21" s="5" customFormat="1" x14ac:dyDescent="0.25">
      <c r="B285" s="210"/>
      <c r="C285" s="210"/>
      <c r="D285" s="210"/>
      <c r="E285" s="210"/>
      <c r="F285" s="211"/>
      <c r="G285" s="181"/>
      <c r="H285" s="203"/>
      <c r="I285" s="206"/>
      <c r="J285" s="203"/>
      <c r="K285" s="207"/>
      <c r="L285" s="212"/>
      <c r="M285" s="207"/>
      <c r="N285" s="208"/>
      <c r="O285" s="206"/>
      <c r="P285" s="205"/>
      <c r="Q285" s="209"/>
      <c r="R285" s="207"/>
      <c r="S285" s="212"/>
      <c r="T285" s="207"/>
      <c r="U285" s="208"/>
    </row>
    <row r="286" spans="2:21" s="5" customFormat="1" x14ac:dyDescent="0.25">
      <c r="B286" s="210"/>
      <c r="C286" s="210"/>
      <c r="D286" s="210"/>
      <c r="E286" s="210"/>
      <c r="F286" s="211"/>
      <c r="G286" s="181"/>
      <c r="H286" s="203"/>
      <c r="I286" s="206"/>
      <c r="J286" s="203"/>
      <c r="K286" s="208"/>
      <c r="L286" s="212"/>
      <c r="M286" s="208"/>
      <c r="N286" s="208"/>
      <c r="O286" s="206"/>
      <c r="P286" s="205"/>
      <c r="Q286" s="209"/>
      <c r="R286" s="208"/>
      <c r="S286" s="212"/>
      <c r="T286" s="208"/>
      <c r="U286" s="208"/>
    </row>
    <row r="287" spans="2:21" s="5" customFormat="1" x14ac:dyDescent="0.25">
      <c r="B287" s="210"/>
      <c r="C287" s="210"/>
      <c r="D287" s="210"/>
      <c r="E287" s="210"/>
      <c r="F287" s="211"/>
      <c r="G287" s="181"/>
      <c r="H287" s="203"/>
      <c r="I287" s="206"/>
      <c r="J287" s="203"/>
      <c r="K287" s="207"/>
      <c r="L287" s="212"/>
      <c r="M287" s="207"/>
      <c r="N287" s="208"/>
      <c r="O287" s="206"/>
      <c r="P287" s="205"/>
      <c r="Q287" s="209"/>
      <c r="R287" s="207"/>
      <c r="S287" s="212"/>
      <c r="T287" s="207"/>
      <c r="U287" s="208"/>
    </row>
    <row r="288" spans="2:21" s="5" customFormat="1" x14ac:dyDescent="0.25">
      <c r="B288" s="210"/>
      <c r="C288" s="210"/>
      <c r="D288" s="210"/>
      <c r="E288" s="210"/>
      <c r="F288" s="211"/>
      <c r="G288" s="181"/>
      <c r="H288" s="203"/>
      <c r="I288" s="206"/>
      <c r="J288" s="203"/>
      <c r="K288" s="208"/>
      <c r="L288" s="212"/>
      <c r="M288" s="208"/>
      <c r="N288" s="208"/>
      <c r="O288" s="206"/>
      <c r="P288" s="205"/>
      <c r="Q288" s="209"/>
      <c r="R288" s="208"/>
      <c r="S288" s="212"/>
      <c r="T288" s="208"/>
      <c r="U288" s="208"/>
    </row>
    <row r="289" spans="2:21" s="5" customFormat="1" x14ac:dyDescent="0.25">
      <c r="B289" s="210"/>
      <c r="C289" s="210"/>
      <c r="D289" s="210"/>
      <c r="E289" s="210"/>
      <c r="F289" s="211"/>
      <c r="G289" s="181"/>
      <c r="H289" s="203"/>
      <c r="I289" s="206"/>
      <c r="J289" s="203"/>
      <c r="K289" s="208"/>
      <c r="L289" s="212"/>
      <c r="M289" s="208"/>
      <c r="N289" s="208"/>
      <c r="O289" s="206"/>
      <c r="P289" s="205"/>
      <c r="Q289" s="209"/>
      <c r="R289" s="208"/>
      <c r="S289" s="212"/>
      <c r="T289" s="208"/>
      <c r="U289" s="208"/>
    </row>
    <row r="290" spans="2:21" s="5" customFormat="1" x14ac:dyDescent="0.25">
      <c r="B290" s="210"/>
      <c r="C290" s="210"/>
      <c r="D290" s="210"/>
      <c r="E290" s="210"/>
      <c r="F290" s="211"/>
      <c r="G290" s="181"/>
      <c r="H290" s="203"/>
      <c r="I290" s="206"/>
      <c r="J290" s="203"/>
      <c r="K290" s="208"/>
      <c r="L290" s="212"/>
      <c r="M290" s="208"/>
      <c r="N290" s="208"/>
      <c r="O290" s="206"/>
      <c r="P290" s="205"/>
      <c r="Q290" s="209"/>
      <c r="R290" s="208"/>
      <c r="S290" s="212"/>
      <c r="T290" s="208"/>
      <c r="U290" s="208"/>
    </row>
    <row r="291" spans="2:21" s="5" customFormat="1" x14ac:dyDescent="0.25">
      <c r="B291" s="210"/>
      <c r="C291" s="210"/>
      <c r="D291" s="210"/>
      <c r="E291" s="210"/>
      <c r="F291" s="211"/>
      <c r="G291" s="181"/>
      <c r="H291" s="203"/>
      <c r="I291" s="206"/>
      <c r="J291" s="203"/>
      <c r="K291" s="208"/>
      <c r="L291" s="212"/>
      <c r="M291" s="208"/>
      <c r="N291" s="208"/>
      <c r="O291" s="206"/>
      <c r="P291" s="205"/>
      <c r="Q291" s="209"/>
      <c r="R291" s="208"/>
      <c r="S291" s="212"/>
      <c r="T291" s="208"/>
      <c r="U291" s="208"/>
    </row>
    <row r="292" spans="2:21" s="5" customFormat="1" x14ac:dyDescent="0.25">
      <c r="B292" s="210"/>
      <c r="C292" s="210"/>
      <c r="D292" s="210"/>
      <c r="E292" s="210"/>
      <c r="F292" s="211"/>
      <c r="G292" s="181"/>
      <c r="H292" s="203"/>
      <c r="I292" s="206"/>
      <c r="J292" s="203"/>
      <c r="K292" s="208"/>
      <c r="L292" s="212"/>
      <c r="M292" s="208"/>
      <c r="N292" s="208"/>
      <c r="O292" s="206"/>
      <c r="P292" s="205"/>
      <c r="Q292" s="209"/>
      <c r="R292" s="208"/>
      <c r="S292" s="212"/>
      <c r="T292" s="208"/>
      <c r="U292" s="208"/>
    </row>
    <row r="293" spans="2:21" s="5" customFormat="1" x14ac:dyDescent="0.25">
      <c r="B293" s="210"/>
      <c r="C293" s="210"/>
      <c r="D293" s="210"/>
      <c r="E293" s="210"/>
      <c r="F293" s="211"/>
      <c r="G293" s="181"/>
      <c r="H293" s="203"/>
      <c r="I293" s="206"/>
      <c r="J293" s="203"/>
      <c r="K293" s="208"/>
      <c r="L293" s="212"/>
      <c r="M293" s="208"/>
      <c r="N293" s="208"/>
      <c r="O293" s="206"/>
      <c r="P293" s="205"/>
      <c r="Q293" s="209"/>
      <c r="R293" s="208"/>
      <c r="S293" s="212"/>
      <c r="T293" s="208"/>
      <c r="U293" s="208"/>
    </row>
    <row r="294" spans="2:21" s="5" customFormat="1" x14ac:dyDescent="0.25">
      <c r="B294" s="210"/>
      <c r="C294" s="210"/>
      <c r="D294" s="210"/>
      <c r="E294" s="210"/>
      <c r="F294" s="211"/>
      <c r="G294" s="181"/>
      <c r="H294" s="203"/>
      <c r="I294" s="206"/>
      <c r="J294" s="203"/>
      <c r="K294" s="208"/>
      <c r="L294" s="212"/>
      <c r="M294" s="208"/>
      <c r="N294" s="208"/>
      <c r="O294" s="206"/>
      <c r="P294" s="205"/>
      <c r="Q294" s="209"/>
      <c r="R294" s="208"/>
      <c r="S294" s="212"/>
      <c r="T294" s="208"/>
      <c r="U294" s="208"/>
    </row>
    <row r="295" spans="2:21" x14ac:dyDescent="0.25">
      <c r="B295" s="218"/>
      <c r="C295" s="218"/>
      <c r="D295" s="218"/>
      <c r="E295" s="219"/>
      <c r="F295" s="220"/>
      <c r="G295" s="221"/>
      <c r="H295" s="220"/>
      <c r="I295" s="222"/>
      <c r="J295" s="220"/>
      <c r="K295" s="223"/>
      <c r="L295" s="224"/>
      <c r="M295" s="223"/>
      <c r="N295" s="223"/>
      <c r="O295" s="222"/>
      <c r="R295" s="223"/>
      <c r="S295" s="224"/>
      <c r="T295" s="223"/>
      <c r="U295" s="223"/>
    </row>
    <row r="296" spans="2:21" x14ac:dyDescent="0.25">
      <c r="B296" s="218"/>
      <c r="C296" s="218"/>
      <c r="D296" s="218"/>
      <c r="E296" s="218"/>
      <c r="F296" s="219"/>
      <c r="G296" s="221"/>
      <c r="H296" s="220"/>
      <c r="I296" s="222"/>
      <c r="J296" s="220"/>
      <c r="K296" s="223"/>
      <c r="L296" s="224"/>
      <c r="M296" s="223"/>
      <c r="N296" s="223"/>
      <c r="O296" s="222"/>
      <c r="R296" s="223"/>
      <c r="S296" s="224"/>
      <c r="T296" s="223"/>
      <c r="U296" s="223"/>
    </row>
    <row r="297" spans="2:21" x14ac:dyDescent="0.25">
      <c r="B297" s="218"/>
      <c r="C297" s="218"/>
      <c r="D297" s="218"/>
      <c r="E297" s="218"/>
      <c r="F297" s="219"/>
      <c r="G297" s="221"/>
      <c r="H297" s="220"/>
      <c r="I297" s="222"/>
      <c r="J297" s="220"/>
      <c r="K297" s="223"/>
      <c r="L297" s="224"/>
      <c r="M297" s="223"/>
      <c r="N297" s="223"/>
      <c r="O297" s="222"/>
      <c r="R297" s="223"/>
      <c r="S297" s="224"/>
      <c r="T297" s="223"/>
      <c r="U297" s="223"/>
    </row>
    <row r="298" spans="2:21" x14ac:dyDescent="0.25">
      <c r="B298" s="218"/>
      <c r="C298" s="218"/>
      <c r="D298" s="218"/>
      <c r="E298" s="218"/>
      <c r="F298" s="219"/>
      <c r="G298" s="221"/>
      <c r="H298" s="220"/>
      <c r="I298" s="222"/>
      <c r="J298" s="220"/>
      <c r="K298" s="223"/>
      <c r="L298" s="224"/>
      <c r="M298" s="223"/>
      <c r="N298" s="223"/>
      <c r="O298" s="222"/>
      <c r="R298" s="223"/>
      <c r="S298" s="224"/>
      <c r="T298" s="223"/>
      <c r="U298" s="223"/>
    </row>
    <row r="299" spans="2:21" x14ac:dyDescent="0.25">
      <c r="B299" s="218"/>
      <c r="C299" s="218"/>
      <c r="D299" s="218"/>
      <c r="E299" s="218"/>
      <c r="F299" s="219"/>
      <c r="G299" s="221"/>
      <c r="H299" s="220"/>
      <c r="I299" s="222"/>
      <c r="J299" s="220"/>
      <c r="K299" s="223"/>
      <c r="L299" s="224"/>
      <c r="M299" s="223"/>
      <c r="N299" s="223"/>
      <c r="O299" s="222"/>
      <c r="R299" s="223"/>
      <c r="S299" s="224"/>
      <c r="T299" s="223"/>
      <c r="U299" s="223"/>
    </row>
    <row r="300" spans="2:21" x14ac:dyDescent="0.25">
      <c r="B300" s="218"/>
      <c r="C300" s="218"/>
      <c r="D300" s="218"/>
      <c r="E300" s="219"/>
      <c r="F300" s="227"/>
      <c r="G300" s="221"/>
      <c r="H300" s="220"/>
      <c r="I300" s="222"/>
      <c r="J300" s="220"/>
      <c r="K300" s="223"/>
      <c r="L300" s="224"/>
      <c r="M300" s="223"/>
      <c r="N300" s="223"/>
      <c r="O300" s="222"/>
      <c r="R300" s="223"/>
      <c r="S300" s="224"/>
      <c r="T300" s="223"/>
      <c r="U300" s="223"/>
    </row>
    <row r="301" spans="2:21" x14ac:dyDescent="0.25">
      <c r="B301" s="218"/>
      <c r="C301" s="218"/>
      <c r="D301" s="218"/>
      <c r="E301" s="219"/>
      <c r="F301" s="219"/>
      <c r="G301" s="221"/>
      <c r="H301" s="220"/>
      <c r="I301" s="222"/>
      <c r="J301" s="220"/>
      <c r="K301" s="223"/>
      <c r="L301" s="224"/>
      <c r="M301" s="223"/>
      <c r="N301" s="223"/>
      <c r="O301" s="222"/>
      <c r="R301" s="223"/>
      <c r="S301" s="224"/>
      <c r="T301" s="223"/>
      <c r="U301" s="223"/>
    </row>
    <row r="302" spans="2:21" x14ac:dyDescent="0.25">
      <c r="B302" s="218"/>
      <c r="C302" s="218"/>
      <c r="D302" s="218"/>
      <c r="E302" s="219"/>
      <c r="F302" s="219"/>
      <c r="G302" s="221"/>
      <c r="H302" s="220"/>
      <c r="I302" s="222"/>
      <c r="J302" s="220"/>
      <c r="K302" s="223"/>
      <c r="L302" s="224"/>
      <c r="M302" s="223"/>
      <c r="N302" s="223"/>
      <c r="O302" s="222"/>
      <c r="R302" s="223"/>
      <c r="S302" s="224"/>
      <c r="T302" s="223"/>
      <c r="U302" s="223"/>
    </row>
    <row r="303" spans="2:21" x14ac:dyDescent="0.25">
      <c r="B303" s="218"/>
      <c r="C303" s="218"/>
      <c r="D303" s="218"/>
      <c r="E303" s="219"/>
      <c r="F303" s="219"/>
      <c r="G303" s="221"/>
      <c r="H303" s="220"/>
      <c r="I303" s="222"/>
      <c r="J303" s="220"/>
      <c r="K303" s="223"/>
      <c r="L303" s="224"/>
      <c r="M303" s="223"/>
      <c r="N303" s="223"/>
      <c r="O303" s="222"/>
      <c r="R303" s="223"/>
      <c r="S303" s="224"/>
      <c r="T303" s="223"/>
      <c r="U303" s="223"/>
    </row>
    <row r="304" spans="2:21" x14ac:dyDescent="0.25">
      <c r="B304" s="218"/>
      <c r="C304" s="218"/>
      <c r="D304" s="218"/>
      <c r="E304" s="219"/>
      <c r="F304" s="227"/>
      <c r="G304" s="221"/>
      <c r="H304" s="220"/>
      <c r="I304" s="222"/>
      <c r="J304" s="220"/>
      <c r="K304" s="223"/>
      <c r="L304" s="224"/>
      <c r="M304" s="223"/>
      <c r="N304" s="223"/>
      <c r="O304" s="222"/>
      <c r="R304" s="223"/>
      <c r="S304" s="224"/>
      <c r="T304" s="223"/>
      <c r="U304" s="223"/>
    </row>
    <row r="305" spans="2:21" x14ac:dyDescent="0.25">
      <c r="B305" s="218"/>
      <c r="C305" s="218"/>
      <c r="D305" s="218"/>
      <c r="E305" s="219"/>
      <c r="F305" s="219"/>
      <c r="G305" s="221"/>
      <c r="H305" s="220"/>
      <c r="I305" s="222"/>
      <c r="J305" s="220"/>
      <c r="K305" s="223"/>
      <c r="L305" s="224"/>
      <c r="M305" s="223"/>
      <c r="N305" s="223"/>
      <c r="O305" s="222"/>
      <c r="R305" s="223"/>
      <c r="S305" s="224"/>
      <c r="T305" s="223"/>
      <c r="U305" s="223"/>
    </row>
    <row r="306" spans="2:21" x14ac:dyDescent="0.25">
      <c r="B306" s="218"/>
      <c r="C306" s="218"/>
      <c r="D306" s="218"/>
      <c r="E306" s="219"/>
      <c r="F306" s="219"/>
      <c r="G306" s="221"/>
      <c r="H306" s="220"/>
      <c r="I306" s="222"/>
      <c r="J306" s="220"/>
      <c r="K306" s="223"/>
      <c r="L306" s="224"/>
      <c r="M306" s="223"/>
      <c r="N306" s="223"/>
      <c r="O306" s="222"/>
      <c r="R306" s="223"/>
      <c r="S306" s="224"/>
      <c r="T306" s="223"/>
      <c r="U306" s="223"/>
    </row>
    <row r="307" spans="2:21" x14ac:dyDescent="0.25">
      <c r="B307" s="218"/>
      <c r="C307" s="218"/>
      <c r="D307" s="218"/>
      <c r="E307" s="219"/>
      <c r="F307" s="219"/>
      <c r="G307" s="221"/>
      <c r="H307" s="220"/>
      <c r="I307" s="222"/>
      <c r="J307" s="220"/>
      <c r="K307" s="223"/>
      <c r="L307" s="224"/>
      <c r="M307" s="223"/>
      <c r="N307" s="223"/>
      <c r="O307" s="222"/>
      <c r="R307" s="223"/>
      <c r="S307" s="224"/>
      <c r="T307" s="223"/>
      <c r="U307" s="223"/>
    </row>
    <row r="308" spans="2:21" x14ac:dyDescent="0.25">
      <c r="B308" s="218"/>
      <c r="C308" s="218"/>
      <c r="D308" s="218"/>
      <c r="E308" s="219"/>
      <c r="F308" s="219"/>
      <c r="G308" s="221"/>
      <c r="H308" s="220"/>
      <c r="I308" s="222"/>
      <c r="J308" s="220"/>
      <c r="K308" s="223"/>
      <c r="L308" s="224"/>
      <c r="M308" s="223"/>
      <c r="N308" s="223"/>
      <c r="O308" s="222"/>
      <c r="R308" s="223"/>
      <c r="S308" s="224"/>
      <c r="T308" s="223"/>
      <c r="U308" s="223"/>
    </row>
    <row r="309" spans="2:21" x14ac:dyDescent="0.25">
      <c r="B309" s="218"/>
      <c r="C309" s="218"/>
      <c r="D309" s="218"/>
      <c r="E309" s="219"/>
      <c r="F309" s="219"/>
      <c r="G309" s="221"/>
      <c r="H309" s="220"/>
      <c r="I309" s="222"/>
      <c r="J309" s="220"/>
      <c r="K309" s="223"/>
      <c r="L309" s="224"/>
      <c r="M309" s="223"/>
      <c r="N309" s="223"/>
      <c r="O309" s="222"/>
      <c r="R309" s="223"/>
      <c r="S309" s="224"/>
      <c r="T309" s="223"/>
      <c r="U309" s="223"/>
    </row>
    <row r="310" spans="2:21" x14ac:dyDescent="0.25">
      <c r="B310" s="218"/>
      <c r="C310" s="218"/>
      <c r="D310" s="218"/>
      <c r="E310" s="219"/>
      <c r="F310" s="219"/>
      <c r="G310" s="221"/>
      <c r="H310" s="220"/>
      <c r="I310" s="222"/>
      <c r="J310" s="220"/>
      <c r="K310" s="223"/>
      <c r="L310" s="224"/>
      <c r="M310" s="223"/>
      <c r="N310" s="223"/>
      <c r="O310" s="222"/>
      <c r="R310" s="223"/>
      <c r="S310" s="224"/>
      <c r="T310" s="223"/>
      <c r="U310" s="223"/>
    </row>
    <row r="311" spans="2:21" x14ac:dyDescent="0.25">
      <c r="B311" s="218"/>
      <c r="C311" s="218"/>
      <c r="D311" s="218"/>
      <c r="E311" s="219"/>
      <c r="F311" s="219"/>
      <c r="G311" s="221"/>
      <c r="H311" s="220"/>
      <c r="I311" s="222"/>
      <c r="J311" s="220"/>
      <c r="K311" s="223"/>
      <c r="L311" s="224"/>
      <c r="M311" s="223"/>
      <c r="N311" s="223"/>
      <c r="O311" s="222"/>
      <c r="R311" s="223"/>
      <c r="S311" s="224"/>
      <c r="T311" s="223"/>
      <c r="U311" s="223"/>
    </row>
    <row r="312" spans="2:21" x14ac:dyDescent="0.25">
      <c r="E312" s="219"/>
      <c r="F312" s="227"/>
      <c r="G312" s="221"/>
      <c r="H312" s="220"/>
      <c r="I312" s="222"/>
      <c r="J312" s="220"/>
      <c r="K312" s="223"/>
      <c r="L312" s="224"/>
      <c r="M312" s="223"/>
      <c r="N312" s="223"/>
      <c r="O312" s="222"/>
      <c r="R312" s="223"/>
      <c r="S312" s="224"/>
      <c r="T312" s="223"/>
      <c r="U312" s="223"/>
    </row>
    <row r="313" spans="2:21" x14ac:dyDescent="0.25">
      <c r="B313" s="218"/>
      <c r="C313" s="218"/>
      <c r="D313" s="218"/>
      <c r="E313" s="219"/>
      <c r="F313" s="228"/>
      <c r="G313" s="229"/>
      <c r="H313" s="220"/>
      <c r="I313" s="230"/>
      <c r="J313" s="231"/>
      <c r="K313" s="232"/>
      <c r="L313" s="233"/>
      <c r="M313" s="234"/>
      <c r="N313" s="223"/>
      <c r="O313" s="222"/>
      <c r="R313" s="232"/>
      <c r="S313" s="233"/>
      <c r="T313" s="234"/>
      <c r="U313" s="223"/>
    </row>
    <row r="314" spans="2:21" x14ac:dyDescent="0.25">
      <c r="B314" s="218"/>
      <c r="C314" s="218"/>
      <c r="D314" s="218"/>
      <c r="E314" s="219"/>
      <c r="F314" s="228"/>
      <c r="G314" s="229"/>
      <c r="H314" s="220"/>
      <c r="I314" s="222"/>
      <c r="J314" s="220"/>
      <c r="K314" s="232"/>
      <c r="L314" s="233"/>
      <c r="M314" s="234"/>
      <c r="N314" s="223"/>
      <c r="O314" s="222"/>
      <c r="R314" s="232"/>
      <c r="S314" s="233"/>
      <c r="T314" s="234"/>
      <c r="U314" s="223"/>
    </row>
    <row r="315" spans="2:21" x14ac:dyDescent="0.25">
      <c r="B315" s="218"/>
      <c r="C315" s="218"/>
      <c r="D315" s="218"/>
      <c r="E315" s="219"/>
      <c r="F315" s="228"/>
      <c r="G315" s="229"/>
      <c r="H315" s="220"/>
      <c r="I315" s="222"/>
      <c r="J315" s="220"/>
      <c r="K315" s="232"/>
      <c r="L315" s="233"/>
      <c r="M315" s="234"/>
      <c r="N315" s="223"/>
      <c r="O315" s="222"/>
      <c r="R315" s="232"/>
      <c r="S315" s="233"/>
      <c r="T315" s="234"/>
      <c r="U315" s="223"/>
    </row>
    <row r="316" spans="2:21" x14ac:dyDescent="0.25">
      <c r="B316" s="218"/>
      <c r="C316" s="218"/>
      <c r="D316" s="218"/>
      <c r="E316" s="219"/>
      <c r="F316" s="228"/>
      <c r="G316" s="229"/>
      <c r="H316" s="220"/>
      <c r="I316" s="230"/>
      <c r="J316" s="231"/>
      <c r="K316" s="232"/>
      <c r="L316" s="233"/>
      <c r="M316" s="234"/>
      <c r="N316" s="223"/>
      <c r="O316" s="222"/>
      <c r="R316" s="232"/>
      <c r="S316" s="233"/>
      <c r="T316" s="234"/>
      <c r="U316" s="223"/>
    </row>
    <row r="317" spans="2:21" x14ac:dyDescent="0.25">
      <c r="B317" s="218"/>
      <c r="C317" s="218"/>
      <c r="D317" s="218"/>
      <c r="E317" s="219"/>
      <c r="F317" s="231"/>
      <c r="G317" s="229"/>
      <c r="H317" s="220"/>
      <c r="I317" s="230"/>
      <c r="J317" s="231"/>
      <c r="K317" s="232"/>
      <c r="L317" s="233"/>
      <c r="M317" s="234"/>
      <c r="N317" s="223"/>
      <c r="O317" s="222"/>
      <c r="R317" s="232"/>
      <c r="S317" s="233"/>
      <c r="T317" s="234"/>
      <c r="U317" s="223"/>
    </row>
    <row r="318" spans="2:21" x14ac:dyDescent="0.25">
      <c r="B318" s="218"/>
      <c r="C318" s="218"/>
      <c r="D318" s="218"/>
      <c r="E318" s="219"/>
      <c r="F318" s="228"/>
      <c r="G318" s="229"/>
      <c r="H318" s="220"/>
      <c r="I318" s="222"/>
      <c r="J318" s="220"/>
      <c r="K318" s="232"/>
      <c r="L318" s="233"/>
      <c r="M318" s="234"/>
      <c r="N318" s="223"/>
      <c r="O318" s="222"/>
      <c r="R318" s="232"/>
      <c r="S318" s="233"/>
      <c r="T318" s="234"/>
      <c r="U318" s="223"/>
    </row>
    <row r="319" spans="2:21" x14ac:dyDescent="0.25">
      <c r="B319" s="218"/>
      <c r="C319" s="218"/>
      <c r="D319" s="218"/>
      <c r="E319" s="219"/>
      <c r="F319" s="228"/>
      <c r="G319" s="229"/>
      <c r="H319" s="220"/>
      <c r="I319" s="222"/>
      <c r="J319" s="220"/>
      <c r="K319" s="232"/>
      <c r="L319" s="233"/>
      <c r="M319" s="234"/>
      <c r="N319" s="223"/>
      <c r="O319" s="222"/>
      <c r="R319" s="232"/>
      <c r="S319" s="233"/>
      <c r="T319" s="234"/>
      <c r="U319" s="223"/>
    </row>
    <row r="320" spans="2:21" x14ac:dyDescent="0.25">
      <c r="B320" s="218"/>
      <c r="C320" s="218"/>
      <c r="D320" s="218"/>
      <c r="E320" s="219"/>
      <c r="F320" s="228"/>
      <c r="G320" s="229"/>
      <c r="H320" s="220"/>
      <c r="I320" s="222"/>
      <c r="J320" s="220"/>
      <c r="K320" s="232"/>
      <c r="L320" s="233"/>
      <c r="M320" s="234"/>
      <c r="N320" s="223"/>
      <c r="O320" s="222"/>
      <c r="R320" s="232"/>
      <c r="S320" s="233"/>
      <c r="T320" s="234"/>
      <c r="U320" s="223"/>
    </row>
    <row r="321" spans="2:21" x14ac:dyDescent="0.25">
      <c r="B321" s="218"/>
      <c r="C321" s="218"/>
      <c r="D321" s="218"/>
      <c r="E321" s="219"/>
      <c r="F321" s="231"/>
      <c r="G321" s="229"/>
      <c r="H321" s="220"/>
      <c r="I321" s="230"/>
      <c r="J321" s="231"/>
      <c r="K321" s="232"/>
      <c r="L321" s="233"/>
      <c r="M321" s="234"/>
      <c r="N321" s="223"/>
      <c r="O321" s="222"/>
      <c r="R321" s="232"/>
      <c r="S321" s="233"/>
      <c r="T321" s="234"/>
      <c r="U321" s="223"/>
    </row>
    <row r="322" spans="2:21" x14ac:dyDescent="0.25">
      <c r="B322" s="218"/>
      <c r="C322" s="218"/>
      <c r="D322" s="218"/>
      <c r="E322" s="219"/>
      <c r="F322" s="228"/>
      <c r="G322" s="229"/>
      <c r="H322" s="220"/>
      <c r="I322" s="222"/>
      <c r="J322" s="220"/>
      <c r="K322" s="232"/>
      <c r="L322" s="224"/>
      <c r="M322" s="234"/>
      <c r="N322" s="223"/>
      <c r="O322" s="222"/>
      <c r="R322" s="232"/>
      <c r="S322" s="224"/>
      <c r="T322" s="234"/>
      <c r="U322" s="223"/>
    </row>
    <row r="323" spans="2:21" x14ac:dyDescent="0.25">
      <c r="B323" s="220"/>
      <c r="C323" s="220"/>
      <c r="D323" s="220"/>
      <c r="E323" s="219"/>
      <c r="F323" s="228"/>
      <c r="G323" s="229"/>
      <c r="H323" s="220"/>
      <c r="I323" s="230"/>
      <c r="J323" s="231"/>
      <c r="K323" s="232"/>
      <c r="L323" s="224"/>
      <c r="M323" s="234"/>
      <c r="N323" s="223"/>
      <c r="O323" s="222"/>
      <c r="R323" s="232"/>
      <c r="S323" s="224"/>
      <c r="T323" s="234"/>
      <c r="U323" s="223"/>
    </row>
    <row r="324" spans="2:21" s="313" customFormat="1" x14ac:dyDescent="0.25">
      <c r="B324" s="235"/>
      <c r="C324" s="235"/>
      <c r="D324" s="235"/>
      <c r="E324" s="235"/>
      <c r="F324" s="236"/>
      <c r="G324" s="237"/>
      <c r="H324" s="236"/>
      <c r="I324" s="238"/>
      <c r="J324" s="236"/>
      <c r="K324" s="223"/>
      <c r="L324" s="224"/>
      <c r="M324" s="223"/>
      <c r="N324" s="223"/>
      <c r="O324" s="222"/>
      <c r="P324" s="239"/>
      <c r="Q324" s="56"/>
      <c r="R324" s="223"/>
      <c r="S324" s="224"/>
      <c r="T324" s="223"/>
      <c r="U324" s="223"/>
    </row>
    <row r="325" spans="2:21" x14ac:dyDescent="0.25">
      <c r="B325" s="219"/>
      <c r="C325" s="219"/>
      <c r="D325" s="219"/>
      <c r="E325" s="219"/>
      <c r="F325" s="219"/>
      <c r="G325" s="221"/>
      <c r="H325" s="220"/>
      <c r="I325" s="222"/>
      <c r="J325" s="220"/>
      <c r="K325" s="223"/>
      <c r="L325" s="224"/>
      <c r="M325" s="223"/>
      <c r="N325" s="223"/>
      <c r="O325" s="222"/>
      <c r="R325" s="223"/>
      <c r="S325" s="224"/>
      <c r="T325" s="223"/>
      <c r="U325" s="223"/>
    </row>
    <row r="326" spans="2:21" x14ac:dyDescent="0.25">
      <c r="B326" s="219"/>
      <c r="C326" s="219"/>
      <c r="D326" s="219"/>
      <c r="E326" s="219"/>
      <c r="F326" s="219"/>
      <c r="G326" s="221"/>
      <c r="H326" s="220"/>
      <c r="I326" s="222"/>
      <c r="J326" s="220"/>
      <c r="K326" s="223"/>
      <c r="L326" s="224"/>
      <c r="M326" s="223"/>
      <c r="N326" s="223"/>
      <c r="O326" s="222"/>
      <c r="R326" s="223"/>
      <c r="S326" s="224"/>
      <c r="T326" s="223"/>
      <c r="U326" s="223"/>
    </row>
    <row r="327" spans="2:21" x14ac:dyDescent="0.25">
      <c r="B327" s="219"/>
      <c r="C327" s="219"/>
      <c r="D327" s="219"/>
      <c r="E327" s="219"/>
      <c r="F327" s="219"/>
      <c r="G327" s="221"/>
      <c r="H327" s="220"/>
      <c r="I327" s="222"/>
      <c r="J327" s="220"/>
      <c r="K327" s="223"/>
      <c r="L327" s="224"/>
      <c r="M327" s="223"/>
      <c r="N327" s="223"/>
      <c r="O327" s="222"/>
      <c r="R327" s="223"/>
      <c r="S327" s="224"/>
      <c r="T327" s="223"/>
      <c r="U327" s="223"/>
    </row>
    <row r="328" spans="2:21" x14ac:dyDescent="0.25">
      <c r="B328" s="219"/>
      <c r="C328" s="219"/>
      <c r="D328" s="219"/>
      <c r="E328" s="219"/>
      <c r="F328" s="219"/>
      <c r="G328" s="221"/>
      <c r="H328" s="220"/>
      <c r="I328" s="222"/>
      <c r="J328" s="220"/>
      <c r="K328" s="223"/>
      <c r="L328" s="224"/>
      <c r="M328" s="223"/>
      <c r="N328" s="223"/>
      <c r="O328" s="222"/>
      <c r="R328" s="223"/>
      <c r="S328" s="224"/>
      <c r="T328" s="223"/>
      <c r="U328" s="223"/>
    </row>
    <row r="329" spans="2:21" x14ac:dyDescent="0.25">
      <c r="B329" s="219"/>
      <c r="C329" s="219"/>
      <c r="D329" s="219"/>
      <c r="E329" s="219"/>
      <c r="F329" s="219"/>
      <c r="G329" s="221"/>
      <c r="H329" s="220"/>
      <c r="I329" s="222"/>
      <c r="J329" s="220"/>
      <c r="K329" s="223"/>
      <c r="L329" s="224"/>
      <c r="M329" s="223"/>
      <c r="N329" s="223"/>
      <c r="O329" s="222"/>
      <c r="R329" s="223"/>
      <c r="S329" s="224"/>
      <c r="T329" s="223"/>
      <c r="U329" s="223"/>
    </row>
    <row r="330" spans="2:21" x14ac:dyDescent="0.25">
      <c r="B330" s="219"/>
      <c r="C330" s="219"/>
      <c r="D330" s="219"/>
      <c r="E330" s="219"/>
      <c r="F330" s="220"/>
      <c r="G330" s="221"/>
      <c r="H330" s="220"/>
      <c r="I330" s="222"/>
      <c r="J330" s="220"/>
      <c r="K330" s="223"/>
      <c r="L330" s="224"/>
      <c r="M330" s="223"/>
      <c r="N330" s="223"/>
      <c r="O330" s="222"/>
      <c r="R330" s="223"/>
      <c r="S330" s="224"/>
      <c r="T330" s="223"/>
      <c r="U330" s="223"/>
    </row>
    <row r="331" spans="2:21" x14ac:dyDescent="0.25">
      <c r="B331" s="219"/>
      <c r="C331" s="219"/>
      <c r="D331" s="219"/>
      <c r="E331" s="219"/>
      <c r="F331" s="220"/>
      <c r="G331" s="221"/>
      <c r="H331" s="220"/>
      <c r="I331" s="222"/>
      <c r="J331" s="220"/>
      <c r="K331" s="223"/>
      <c r="L331" s="224"/>
      <c r="M331" s="223"/>
      <c r="N331" s="223"/>
      <c r="O331" s="222"/>
      <c r="R331" s="223"/>
      <c r="S331" s="224"/>
      <c r="T331" s="223"/>
      <c r="U331" s="223"/>
    </row>
    <row r="332" spans="2:21" x14ac:dyDescent="0.25">
      <c r="B332" s="219"/>
      <c r="C332" s="219"/>
      <c r="D332" s="219"/>
      <c r="E332" s="219"/>
      <c r="F332" s="219"/>
      <c r="G332" s="221"/>
      <c r="H332" s="220"/>
      <c r="I332" s="222"/>
      <c r="J332" s="220"/>
      <c r="K332" s="223"/>
      <c r="L332" s="224"/>
      <c r="M332" s="223"/>
      <c r="N332" s="223"/>
      <c r="O332" s="222"/>
      <c r="R332" s="223"/>
      <c r="S332" s="224"/>
      <c r="T332" s="223"/>
      <c r="U332" s="223"/>
    </row>
    <row r="333" spans="2:21" x14ac:dyDescent="0.25">
      <c r="B333" s="219"/>
      <c r="C333" s="219"/>
      <c r="D333" s="219"/>
      <c r="E333" s="219"/>
      <c r="F333" s="219"/>
      <c r="G333" s="221"/>
      <c r="H333" s="220"/>
      <c r="I333" s="222"/>
      <c r="J333" s="220"/>
      <c r="K333" s="223"/>
      <c r="L333" s="224"/>
      <c r="M333" s="223"/>
      <c r="N333" s="223"/>
      <c r="O333" s="222"/>
      <c r="R333" s="223"/>
      <c r="S333" s="224"/>
      <c r="T333" s="223"/>
      <c r="U333" s="223"/>
    </row>
    <row r="334" spans="2:21" x14ac:dyDescent="0.25">
      <c r="B334" s="219"/>
      <c r="C334" s="219"/>
      <c r="D334" s="219"/>
      <c r="E334" s="219"/>
      <c r="F334" s="219"/>
      <c r="G334" s="221"/>
      <c r="H334" s="220"/>
      <c r="I334" s="222"/>
      <c r="J334" s="220"/>
      <c r="K334" s="223"/>
      <c r="L334" s="224"/>
      <c r="M334" s="223"/>
      <c r="N334" s="223"/>
      <c r="O334" s="222"/>
      <c r="R334" s="223"/>
      <c r="S334" s="224"/>
      <c r="T334" s="223"/>
      <c r="U334" s="223"/>
    </row>
    <row r="335" spans="2:21" x14ac:dyDescent="0.25">
      <c r="B335" s="219"/>
      <c r="C335" s="219"/>
      <c r="D335" s="219"/>
      <c r="E335" s="219"/>
      <c r="F335" s="220"/>
      <c r="G335" s="221"/>
      <c r="H335" s="220"/>
      <c r="I335" s="222"/>
      <c r="J335" s="220"/>
      <c r="K335" s="223"/>
      <c r="L335" s="224"/>
      <c r="M335" s="223"/>
      <c r="N335" s="223"/>
      <c r="O335" s="222"/>
      <c r="R335" s="223"/>
      <c r="S335" s="224"/>
      <c r="T335" s="223"/>
      <c r="U335" s="223"/>
    </row>
    <row r="336" spans="2:21" x14ac:dyDescent="0.25">
      <c r="B336" s="219"/>
      <c r="C336" s="219"/>
      <c r="D336" s="219"/>
      <c r="E336" s="219"/>
      <c r="F336" s="220"/>
      <c r="G336" s="221"/>
      <c r="H336" s="220"/>
      <c r="I336" s="222"/>
      <c r="J336" s="220"/>
      <c r="K336" s="234"/>
      <c r="L336" s="224"/>
      <c r="M336" s="223"/>
      <c r="N336" s="223"/>
      <c r="O336" s="222"/>
      <c r="R336" s="234"/>
      <c r="S336" s="224"/>
      <c r="T336" s="223"/>
      <c r="U336" s="223"/>
    </row>
    <row r="337" spans="2:21" x14ac:dyDescent="0.25">
      <c r="B337" s="219"/>
      <c r="C337" s="219"/>
      <c r="D337" s="219"/>
      <c r="E337" s="219"/>
      <c r="F337" s="220"/>
      <c r="G337" s="221"/>
      <c r="H337" s="220"/>
      <c r="I337" s="222"/>
      <c r="J337" s="220"/>
      <c r="K337" s="234"/>
      <c r="L337" s="224"/>
      <c r="M337" s="223"/>
      <c r="N337" s="223"/>
      <c r="O337" s="222"/>
      <c r="R337" s="234"/>
      <c r="S337" s="224"/>
      <c r="T337" s="223"/>
      <c r="U337" s="223"/>
    </row>
    <row r="338" spans="2:21" x14ac:dyDescent="0.25">
      <c r="B338" s="219"/>
      <c r="C338" s="219"/>
      <c r="D338" s="219"/>
      <c r="E338" s="219"/>
      <c r="F338" s="219"/>
      <c r="G338" s="221"/>
      <c r="H338" s="220"/>
      <c r="I338" s="222"/>
      <c r="J338" s="220"/>
      <c r="K338" s="234"/>
      <c r="L338" s="224"/>
      <c r="M338" s="223"/>
      <c r="N338" s="223"/>
      <c r="O338" s="222"/>
      <c r="R338" s="234"/>
      <c r="S338" s="224"/>
      <c r="T338" s="223"/>
      <c r="U338" s="223"/>
    </row>
    <row r="339" spans="2:21" x14ac:dyDescent="0.25">
      <c r="B339" s="219"/>
      <c r="C339" s="219"/>
      <c r="D339" s="219"/>
      <c r="E339" s="219"/>
      <c r="F339" s="219"/>
      <c r="G339" s="221"/>
      <c r="H339" s="220"/>
      <c r="I339" s="222"/>
      <c r="J339" s="220"/>
      <c r="K339" s="234"/>
      <c r="L339" s="224"/>
      <c r="M339" s="223"/>
      <c r="N339" s="223"/>
      <c r="O339" s="222"/>
      <c r="R339" s="234"/>
      <c r="S339" s="224"/>
      <c r="T339" s="223"/>
      <c r="U339" s="223"/>
    </row>
    <row r="340" spans="2:21" x14ac:dyDescent="0.25">
      <c r="B340" s="219"/>
      <c r="C340" s="219"/>
      <c r="D340" s="219"/>
      <c r="E340" s="219"/>
      <c r="F340" s="228"/>
      <c r="G340" s="229"/>
      <c r="H340" s="220"/>
      <c r="I340" s="222"/>
      <c r="J340" s="220"/>
      <c r="K340" s="234"/>
      <c r="L340" s="224"/>
      <c r="M340" s="223"/>
      <c r="N340" s="223"/>
      <c r="O340" s="222"/>
      <c r="R340" s="234"/>
      <c r="S340" s="224"/>
      <c r="T340" s="223"/>
      <c r="U340" s="223"/>
    </row>
    <row r="341" spans="2:21" x14ac:dyDescent="0.25">
      <c r="B341" s="219"/>
      <c r="C341" s="219"/>
      <c r="D341" s="219"/>
      <c r="E341" s="219"/>
      <c r="F341" s="228"/>
      <c r="G341" s="229"/>
      <c r="H341" s="220"/>
      <c r="I341" s="222"/>
      <c r="J341" s="220"/>
      <c r="K341" s="234"/>
      <c r="L341" s="224"/>
      <c r="M341" s="223"/>
      <c r="N341" s="223"/>
      <c r="O341" s="222"/>
      <c r="R341" s="234"/>
      <c r="S341" s="224"/>
      <c r="T341" s="223"/>
      <c r="U341" s="223"/>
    </row>
    <row r="342" spans="2:21" x14ac:dyDescent="0.25">
      <c r="B342" s="219"/>
      <c r="C342" s="219"/>
      <c r="D342" s="219"/>
      <c r="E342" s="219"/>
      <c r="F342" s="228"/>
      <c r="G342" s="229"/>
      <c r="H342" s="220"/>
      <c r="I342" s="222"/>
      <c r="J342" s="220"/>
      <c r="K342" s="234"/>
      <c r="L342" s="224"/>
      <c r="M342" s="223"/>
      <c r="N342" s="223"/>
      <c r="O342" s="222"/>
      <c r="R342" s="234"/>
      <c r="S342" s="224"/>
      <c r="T342" s="223"/>
      <c r="U342" s="223"/>
    </row>
    <row r="343" spans="2:21" x14ac:dyDescent="0.25">
      <c r="B343" s="219"/>
      <c r="C343" s="219"/>
      <c r="D343" s="219"/>
      <c r="E343" s="219"/>
      <c r="F343" s="228"/>
      <c r="G343" s="229"/>
      <c r="H343" s="220"/>
      <c r="I343" s="222"/>
      <c r="J343" s="220"/>
      <c r="K343" s="234"/>
      <c r="L343" s="224"/>
      <c r="M343" s="223"/>
      <c r="N343" s="223"/>
      <c r="O343" s="222"/>
      <c r="R343" s="234"/>
      <c r="S343" s="224"/>
      <c r="T343" s="223"/>
      <c r="U343" s="223"/>
    </row>
    <row r="344" spans="2:21" x14ac:dyDescent="0.25">
      <c r="B344" s="219"/>
      <c r="C344" s="219"/>
      <c r="D344" s="219"/>
      <c r="E344" s="219"/>
      <c r="F344" s="228"/>
      <c r="G344" s="229"/>
      <c r="H344" s="220"/>
      <c r="I344" s="222"/>
      <c r="J344" s="220"/>
      <c r="K344" s="234"/>
      <c r="L344" s="224"/>
      <c r="M344" s="223"/>
      <c r="N344" s="223"/>
      <c r="O344" s="222"/>
      <c r="R344" s="234"/>
      <c r="S344" s="224"/>
      <c r="T344" s="223"/>
      <c r="U344" s="223"/>
    </row>
    <row r="345" spans="2:21" x14ac:dyDescent="0.25">
      <c r="B345" s="219"/>
      <c r="C345" s="219"/>
      <c r="D345" s="219"/>
      <c r="E345" s="219"/>
      <c r="F345" s="231"/>
      <c r="G345" s="229"/>
      <c r="H345" s="220"/>
      <c r="I345" s="222"/>
      <c r="J345" s="220"/>
      <c r="K345" s="223"/>
      <c r="L345" s="224"/>
      <c r="M345" s="223"/>
      <c r="N345" s="223"/>
      <c r="O345" s="222"/>
      <c r="R345" s="223"/>
      <c r="S345" s="224"/>
      <c r="T345" s="223"/>
      <c r="U345" s="223"/>
    </row>
    <row r="346" spans="2:21" x14ac:dyDescent="0.25">
      <c r="B346" s="219"/>
      <c r="C346" s="219"/>
      <c r="D346" s="219"/>
      <c r="E346" s="219"/>
      <c r="F346" s="228"/>
      <c r="G346" s="229"/>
      <c r="H346" s="220"/>
      <c r="I346" s="222"/>
      <c r="J346" s="220"/>
      <c r="K346" s="234"/>
      <c r="L346" s="224"/>
      <c r="M346" s="223"/>
      <c r="N346" s="223"/>
      <c r="O346" s="222"/>
      <c r="R346" s="234"/>
      <c r="S346" s="224"/>
      <c r="T346" s="223"/>
      <c r="U346" s="223"/>
    </row>
    <row r="347" spans="2:21" x14ac:dyDescent="0.25">
      <c r="B347" s="219"/>
      <c r="C347" s="219"/>
      <c r="D347" s="219"/>
      <c r="E347" s="219"/>
      <c r="F347" s="228"/>
      <c r="G347" s="229"/>
      <c r="H347" s="220"/>
      <c r="I347" s="222"/>
      <c r="J347" s="220"/>
      <c r="K347" s="234"/>
      <c r="L347" s="224"/>
      <c r="M347" s="223"/>
      <c r="N347" s="223"/>
      <c r="O347" s="222"/>
      <c r="R347" s="234"/>
      <c r="S347" s="224"/>
      <c r="T347" s="223"/>
      <c r="U347" s="223"/>
    </row>
    <row r="348" spans="2:21" x14ac:dyDescent="0.25">
      <c r="B348" s="219"/>
      <c r="C348" s="219"/>
      <c r="D348" s="219"/>
      <c r="E348" s="219"/>
      <c r="F348" s="231"/>
      <c r="G348" s="229"/>
      <c r="H348" s="220"/>
      <c r="I348" s="222"/>
      <c r="J348" s="220"/>
      <c r="K348" s="223"/>
      <c r="L348" s="224"/>
      <c r="M348" s="223"/>
      <c r="N348" s="223"/>
      <c r="O348" s="222"/>
      <c r="R348" s="223"/>
      <c r="S348" s="224"/>
      <c r="T348" s="223"/>
      <c r="U348" s="223"/>
    </row>
    <row r="349" spans="2:21" x14ac:dyDescent="0.25">
      <c r="B349" s="219"/>
      <c r="C349" s="219"/>
      <c r="D349" s="219"/>
      <c r="E349" s="219"/>
      <c r="F349" s="219"/>
      <c r="G349" s="221"/>
      <c r="H349" s="220"/>
      <c r="I349" s="222"/>
      <c r="J349" s="220"/>
      <c r="K349" s="223"/>
      <c r="L349" s="224"/>
      <c r="M349" s="223"/>
      <c r="N349" s="223"/>
      <c r="O349" s="222"/>
      <c r="R349" s="223"/>
      <c r="S349" s="224"/>
      <c r="T349" s="223"/>
      <c r="U349" s="223"/>
    </row>
    <row r="350" spans="2:21" x14ac:dyDescent="0.25">
      <c r="B350" s="219"/>
      <c r="C350" s="219"/>
      <c r="D350" s="219"/>
      <c r="E350" s="219"/>
      <c r="F350" s="219"/>
      <c r="G350" s="221"/>
      <c r="H350" s="220"/>
      <c r="I350" s="222"/>
      <c r="J350" s="220"/>
      <c r="K350" s="223"/>
      <c r="L350" s="224"/>
      <c r="M350" s="223"/>
      <c r="N350" s="223"/>
      <c r="O350" s="222"/>
      <c r="R350" s="223"/>
      <c r="S350" s="224"/>
      <c r="T350" s="223"/>
      <c r="U350" s="223"/>
    </row>
    <row r="351" spans="2:21" x14ac:dyDescent="0.25">
      <c r="B351" s="220"/>
      <c r="C351" s="220"/>
      <c r="D351" s="220"/>
      <c r="E351" s="219"/>
      <c r="F351" s="220"/>
      <c r="G351" s="221"/>
      <c r="H351" s="220"/>
      <c r="I351" s="222"/>
      <c r="J351" s="220"/>
      <c r="K351" s="223"/>
      <c r="L351" s="224"/>
      <c r="M351" s="223"/>
      <c r="N351" s="223"/>
      <c r="O351" s="222"/>
      <c r="R351" s="223"/>
      <c r="S351" s="224"/>
      <c r="T351" s="223"/>
      <c r="U351" s="223"/>
    </row>
    <row r="352" spans="2:21" s="313" customFormat="1" x14ac:dyDescent="0.25">
      <c r="B352" s="235"/>
      <c r="C352" s="235"/>
      <c r="D352" s="235"/>
      <c r="E352" s="235"/>
      <c r="F352" s="236"/>
      <c r="G352" s="237"/>
      <c r="H352" s="236"/>
      <c r="I352" s="238"/>
      <c r="J352" s="236"/>
      <c r="K352" s="223"/>
      <c r="L352" s="224"/>
      <c r="M352" s="223"/>
      <c r="N352" s="223"/>
      <c r="O352" s="222"/>
      <c r="P352" s="239"/>
      <c r="Q352" s="56"/>
      <c r="R352" s="223"/>
      <c r="S352" s="224"/>
      <c r="T352" s="223"/>
      <c r="U352" s="223"/>
    </row>
    <row r="353" spans="2:21" x14ac:dyDescent="0.25">
      <c r="B353" s="235"/>
      <c r="C353" s="235"/>
      <c r="D353" s="235"/>
      <c r="E353" s="219"/>
      <c r="F353" s="219"/>
      <c r="G353" s="221"/>
      <c r="H353" s="220"/>
      <c r="I353" s="222"/>
      <c r="J353" s="220"/>
      <c r="K353" s="234"/>
      <c r="L353" s="224"/>
      <c r="M353" s="223"/>
      <c r="N353" s="223"/>
      <c r="O353" s="222"/>
      <c r="R353" s="234"/>
      <c r="S353" s="224"/>
      <c r="T353" s="223"/>
      <c r="U353" s="223"/>
    </row>
    <row r="354" spans="2:21" x14ac:dyDescent="0.25">
      <c r="B354" s="235"/>
      <c r="C354" s="235"/>
      <c r="D354" s="235"/>
      <c r="E354" s="219"/>
      <c r="F354" s="219"/>
      <c r="G354" s="221"/>
      <c r="H354" s="220"/>
      <c r="I354" s="222"/>
      <c r="J354" s="220"/>
      <c r="K354" s="234"/>
      <c r="L354" s="224"/>
      <c r="M354" s="223"/>
      <c r="N354" s="223"/>
      <c r="O354" s="222"/>
      <c r="R354" s="234"/>
      <c r="S354" s="224"/>
      <c r="T354" s="223"/>
      <c r="U354" s="223"/>
    </row>
    <row r="355" spans="2:21" x14ac:dyDescent="0.25">
      <c r="B355" s="219"/>
      <c r="C355" s="219"/>
      <c r="D355" s="219"/>
      <c r="E355" s="219"/>
      <c r="F355" s="220"/>
      <c r="G355" s="221"/>
      <c r="H355" s="220"/>
      <c r="I355" s="222"/>
      <c r="J355" s="220"/>
      <c r="K355" s="223"/>
      <c r="L355" s="224"/>
      <c r="M355" s="223"/>
      <c r="N355" s="223"/>
      <c r="O355" s="222"/>
      <c r="R355" s="223"/>
      <c r="S355" s="224"/>
      <c r="T355" s="223"/>
      <c r="U355" s="223"/>
    </row>
    <row r="356" spans="2:21" x14ac:dyDescent="0.25">
      <c r="B356" s="235"/>
      <c r="C356" s="235"/>
      <c r="D356" s="235"/>
      <c r="E356" s="235"/>
      <c r="F356" s="228"/>
      <c r="G356" s="229"/>
      <c r="H356" s="220"/>
      <c r="I356" s="222"/>
      <c r="J356" s="220"/>
      <c r="K356" s="234"/>
      <c r="L356" s="224"/>
      <c r="M356" s="232"/>
      <c r="N356" s="223"/>
      <c r="R356" s="234"/>
      <c r="S356" s="224"/>
      <c r="T356" s="232"/>
      <c r="U356" s="223"/>
    </row>
    <row r="357" spans="2:21" x14ac:dyDescent="0.25">
      <c r="B357" s="235"/>
      <c r="C357" s="235"/>
      <c r="D357" s="235"/>
      <c r="E357" s="235"/>
      <c r="F357" s="228"/>
      <c r="G357" s="229"/>
      <c r="H357" s="220"/>
      <c r="I357" s="222"/>
      <c r="J357" s="220"/>
      <c r="K357" s="234"/>
      <c r="L357" s="224"/>
      <c r="M357" s="232"/>
      <c r="N357" s="223"/>
      <c r="R357" s="234"/>
      <c r="S357" s="224"/>
      <c r="T357" s="232"/>
      <c r="U357" s="223"/>
    </row>
    <row r="358" spans="2:21" x14ac:dyDescent="0.25">
      <c r="B358" s="235"/>
      <c r="C358" s="235"/>
      <c r="D358" s="235"/>
      <c r="E358" s="235"/>
      <c r="F358" s="228"/>
      <c r="G358" s="229"/>
      <c r="H358" s="220"/>
      <c r="I358" s="222"/>
      <c r="J358" s="220"/>
      <c r="K358" s="234"/>
      <c r="L358" s="224"/>
      <c r="M358" s="232"/>
      <c r="N358" s="223"/>
      <c r="R358" s="234"/>
      <c r="S358" s="224"/>
      <c r="T358" s="232"/>
      <c r="U358" s="223"/>
    </row>
    <row r="359" spans="2:21" x14ac:dyDescent="0.25">
      <c r="B359" s="219"/>
      <c r="C359" s="219"/>
      <c r="D359" s="219"/>
      <c r="E359" s="219"/>
      <c r="F359" s="231"/>
      <c r="G359" s="229"/>
      <c r="H359" s="220"/>
      <c r="I359" s="222"/>
      <c r="J359" s="220"/>
      <c r="K359" s="223"/>
      <c r="L359" s="224"/>
      <c r="M359" s="232"/>
      <c r="N359" s="223"/>
      <c r="R359" s="223"/>
      <c r="S359" s="224"/>
      <c r="T359" s="232"/>
      <c r="U359" s="223"/>
    </row>
    <row r="360" spans="2:21" x14ac:dyDescent="0.25">
      <c r="B360" s="235"/>
      <c r="C360" s="235"/>
      <c r="D360" s="235"/>
      <c r="E360" s="235"/>
      <c r="F360" s="228"/>
      <c r="G360" s="229"/>
      <c r="H360" s="220"/>
      <c r="I360" s="222"/>
      <c r="J360" s="220"/>
      <c r="K360" s="234"/>
      <c r="L360" s="224"/>
      <c r="M360" s="232"/>
      <c r="N360" s="223"/>
      <c r="R360" s="234"/>
      <c r="S360" s="224"/>
      <c r="T360" s="232"/>
      <c r="U360" s="223"/>
    </row>
    <row r="361" spans="2:21" x14ac:dyDescent="0.25">
      <c r="B361" s="235"/>
      <c r="C361" s="235"/>
      <c r="D361" s="235"/>
      <c r="E361" s="235"/>
      <c r="F361" s="228"/>
      <c r="G361" s="229"/>
      <c r="H361" s="220"/>
      <c r="I361" s="222"/>
      <c r="J361" s="220"/>
      <c r="K361" s="234"/>
      <c r="L361" s="224"/>
      <c r="M361" s="232"/>
      <c r="N361" s="223"/>
      <c r="R361" s="234"/>
      <c r="S361" s="224"/>
      <c r="T361" s="232"/>
      <c r="U361" s="223"/>
    </row>
    <row r="362" spans="2:21" x14ac:dyDescent="0.25">
      <c r="B362" s="235"/>
      <c r="C362" s="235"/>
      <c r="D362" s="235"/>
      <c r="E362" s="235"/>
      <c r="F362" s="228"/>
      <c r="G362" s="229"/>
      <c r="H362" s="220"/>
      <c r="I362" s="222"/>
      <c r="J362" s="220"/>
      <c r="K362" s="234"/>
      <c r="L362" s="224"/>
      <c r="M362" s="232"/>
      <c r="N362" s="223"/>
      <c r="R362" s="234"/>
      <c r="S362" s="224"/>
      <c r="T362" s="232"/>
      <c r="U362" s="223"/>
    </row>
    <row r="363" spans="2:21" x14ac:dyDescent="0.25">
      <c r="B363" s="235"/>
      <c r="C363" s="235"/>
      <c r="D363" s="235"/>
      <c r="E363" s="235"/>
      <c r="F363" s="228"/>
      <c r="G363" s="229"/>
      <c r="H363" s="220"/>
      <c r="I363" s="222"/>
      <c r="J363" s="220"/>
      <c r="K363" s="234"/>
      <c r="L363" s="224"/>
      <c r="M363" s="232"/>
      <c r="N363" s="223"/>
      <c r="R363" s="234"/>
      <c r="S363" s="224"/>
      <c r="T363" s="232"/>
      <c r="U363" s="223"/>
    </row>
    <row r="364" spans="2:21" x14ac:dyDescent="0.25">
      <c r="B364" s="235"/>
      <c r="C364" s="235"/>
      <c r="D364" s="235"/>
      <c r="E364" s="235"/>
      <c r="F364" s="228"/>
      <c r="G364" s="229"/>
      <c r="H364" s="220"/>
      <c r="I364" s="222"/>
      <c r="J364" s="220"/>
      <c r="K364" s="234"/>
      <c r="L364" s="224"/>
      <c r="M364" s="232"/>
      <c r="N364" s="223"/>
      <c r="R364" s="234"/>
      <c r="S364" s="224"/>
      <c r="T364" s="232"/>
      <c r="U364" s="223"/>
    </row>
    <row r="365" spans="2:21" x14ac:dyDescent="0.25">
      <c r="B365" s="235"/>
      <c r="C365" s="235"/>
      <c r="D365" s="235"/>
      <c r="E365" s="235"/>
      <c r="F365" s="228"/>
      <c r="G365" s="229"/>
      <c r="H365" s="220"/>
      <c r="I365" s="222"/>
      <c r="J365" s="220"/>
      <c r="K365" s="234"/>
      <c r="L365" s="224"/>
      <c r="M365" s="232"/>
      <c r="N365" s="223"/>
      <c r="R365" s="234"/>
      <c r="S365" s="224"/>
      <c r="T365" s="232"/>
      <c r="U365" s="223"/>
    </row>
    <row r="366" spans="2:21" x14ac:dyDescent="0.25">
      <c r="B366" s="219"/>
      <c r="C366" s="219"/>
      <c r="D366" s="219"/>
      <c r="E366" s="219"/>
      <c r="F366" s="231"/>
      <c r="G366" s="229"/>
      <c r="H366" s="220"/>
      <c r="I366" s="222"/>
      <c r="J366" s="220"/>
      <c r="K366" s="223"/>
      <c r="L366" s="224"/>
      <c r="M366" s="232"/>
      <c r="N366" s="223"/>
      <c r="R366" s="223"/>
      <c r="S366" s="224"/>
      <c r="T366" s="232"/>
      <c r="U366" s="223"/>
    </row>
    <row r="367" spans="2:21" x14ac:dyDescent="0.25">
      <c r="B367" s="235"/>
      <c r="C367" s="235"/>
      <c r="D367" s="235"/>
      <c r="E367" s="235"/>
      <c r="F367" s="228"/>
      <c r="G367" s="229"/>
      <c r="H367" s="220"/>
      <c r="I367" s="222"/>
      <c r="J367" s="220"/>
      <c r="K367" s="234"/>
      <c r="L367" s="224"/>
      <c r="M367" s="232"/>
      <c r="N367" s="223"/>
      <c r="R367" s="234"/>
      <c r="S367" s="224"/>
      <c r="T367" s="232"/>
      <c r="U367" s="223"/>
    </row>
    <row r="368" spans="2:21" x14ac:dyDescent="0.25">
      <c r="B368" s="235"/>
      <c r="C368" s="235"/>
      <c r="D368" s="235"/>
      <c r="E368" s="235"/>
      <c r="F368" s="228"/>
      <c r="G368" s="229"/>
      <c r="H368" s="220"/>
      <c r="I368" s="222"/>
      <c r="J368" s="220"/>
      <c r="K368" s="234"/>
      <c r="L368" s="224"/>
      <c r="M368" s="232"/>
      <c r="N368" s="223"/>
      <c r="R368" s="234"/>
      <c r="S368" s="224"/>
      <c r="T368" s="232"/>
      <c r="U368" s="223"/>
    </row>
    <row r="369" spans="2:21" x14ac:dyDescent="0.25">
      <c r="B369" s="235"/>
      <c r="C369" s="235"/>
      <c r="D369" s="235"/>
      <c r="E369" s="235"/>
      <c r="F369" s="228"/>
      <c r="G369" s="229"/>
      <c r="H369" s="220"/>
      <c r="I369" s="222"/>
      <c r="J369" s="220"/>
      <c r="K369" s="234"/>
      <c r="L369" s="224"/>
      <c r="M369" s="232"/>
      <c r="N369" s="223"/>
      <c r="R369" s="234"/>
      <c r="S369" s="224"/>
      <c r="T369" s="232"/>
      <c r="U369" s="223"/>
    </row>
    <row r="370" spans="2:21" x14ac:dyDescent="0.25">
      <c r="B370" s="235"/>
      <c r="C370" s="235"/>
      <c r="D370" s="235"/>
      <c r="E370" s="235"/>
      <c r="F370" s="228"/>
      <c r="G370" s="229"/>
      <c r="H370" s="220"/>
      <c r="I370" s="222"/>
      <c r="J370" s="220"/>
      <c r="K370" s="234"/>
      <c r="L370" s="224"/>
      <c r="M370" s="232"/>
      <c r="N370" s="223"/>
      <c r="R370" s="234"/>
      <c r="S370" s="224"/>
      <c r="T370" s="232"/>
      <c r="U370" s="223"/>
    </row>
    <row r="371" spans="2:21" x14ac:dyDescent="0.25">
      <c r="B371" s="235"/>
      <c r="C371" s="235"/>
      <c r="D371" s="235"/>
      <c r="E371" s="235"/>
      <c r="F371" s="228"/>
      <c r="G371" s="229"/>
      <c r="H371" s="220"/>
      <c r="I371" s="222"/>
      <c r="J371" s="220"/>
      <c r="K371" s="234"/>
      <c r="L371" s="224"/>
      <c r="M371" s="232"/>
      <c r="N371" s="223"/>
      <c r="R371" s="234"/>
      <c r="S371" s="224"/>
      <c r="T371" s="232"/>
      <c r="U371" s="223"/>
    </row>
    <row r="372" spans="2:21" x14ac:dyDescent="0.25">
      <c r="B372" s="219"/>
      <c r="C372" s="219"/>
      <c r="D372" s="219"/>
      <c r="E372" s="219"/>
      <c r="F372" s="231"/>
      <c r="G372" s="229"/>
      <c r="H372" s="220"/>
      <c r="I372" s="222"/>
      <c r="J372" s="220"/>
      <c r="K372" s="223"/>
      <c r="L372" s="224"/>
      <c r="M372" s="232"/>
      <c r="N372" s="223"/>
      <c r="R372" s="223"/>
      <c r="S372" s="224"/>
      <c r="T372" s="232"/>
      <c r="U372" s="223"/>
    </row>
    <row r="373" spans="2:21" x14ac:dyDescent="0.25">
      <c r="B373" s="235"/>
      <c r="C373" s="235"/>
      <c r="D373" s="235"/>
      <c r="E373" s="235"/>
      <c r="F373" s="228"/>
      <c r="G373" s="229"/>
      <c r="H373" s="220"/>
      <c r="I373" s="222"/>
      <c r="J373" s="220"/>
      <c r="K373" s="234"/>
      <c r="L373" s="224"/>
      <c r="M373" s="232"/>
      <c r="N373" s="223"/>
      <c r="R373" s="234"/>
      <c r="S373" s="224"/>
      <c r="T373" s="232"/>
      <c r="U373" s="223"/>
    </row>
    <row r="374" spans="2:21" x14ac:dyDescent="0.25">
      <c r="B374" s="235"/>
      <c r="C374" s="235"/>
      <c r="D374" s="235"/>
      <c r="E374" s="235"/>
      <c r="F374" s="228"/>
      <c r="G374" s="229"/>
      <c r="H374" s="220"/>
      <c r="I374" s="222"/>
      <c r="J374" s="220"/>
      <c r="K374" s="234"/>
      <c r="L374" s="224"/>
      <c r="M374" s="232"/>
      <c r="N374" s="223"/>
      <c r="R374" s="234"/>
      <c r="S374" s="224"/>
      <c r="T374" s="232"/>
      <c r="U374" s="223"/>
    </row>
    <row r="375" spans="2:21" x14ac:dyDescent="0.25">
      <c r="B375" s="235"/>
      <c r="C375" s="235"/>
      <c r="D375" s="235"/>
      <c r="E375" s="235"/>
      <c r="F375" s="228"/>
      <c r="G375" s="229"/>
      <c r="H375" s="220"/>
      <c r="I375" s="222"/>
      <c r="J375" s="220"/>
      <c r="K375" s="234"/>
      <c r="L375" s="224"/>
      <c r="M375" s="232"/>
      <c r="N375" s="223"/>
      <c r="R375" s="234"/>
      <c r="S375" s="224"/>
      <c r="T375" s="232"/>
      <c r="U375" s="223"/>
    </row>
    <row r="376" spans="2:21" x14ac:dyDescent="0.25">
      <c r="B376" s="235"/>
      <c r="C376" s="235"/>
      <c r="D376" s="235"/>
      <c r="E376" s="235"/>
      <c r="F376" s="228"/>
      <c r="G376" s="229"/>
      <c r="H376" s="220"/>
      <c r="I376" s="222"/>
      <c r="J376" s="220"/>
      <c r="K376" s="234"/>
      <c r="L376" s="224"/>
      <c r="M376" s="232"/>
      <c r="N376" s="223"/>
      <c r="R376" s="234"/>
      <c r="S376" s="224"/>
      <c r="T376" s="232"/>
      <c r="U376" s="223"/>
    </row>
    <row r="377" spans="2:21" x14ac:dyDescent="0.25">
      <c r="B377" s="219"/>
      <c r="C377" s="219"/>
      <c r="D377" s="219"/>
      <c r="E377" s="219"/>
      <c r="F377" s="231"/>
      <c r="G377" s="229"/>
      <c r="H377" s="220"/>
      <c r="I377" s="222"/>
      <c r="J377" s="220"/>
      <c r="K377" s="223"/>
      <c r="L377" s="224"/>
      <c r="M377" s="232"/>
      <c r="N377" s="223"/>
      <c r="R377" s="223"/>
      <c r="S377" s="224"/>
      <c r="T377" s="232"/>
      <c r="U377" s="223"/>
    </row>
    <row r="378" spans="2:21" x14ac:dyDescent="0.25">
      <c r="B378" s="235"/>
      <c r="C378" s="235"/>
      <c r="D378" s="235"/>
      <c r="E378" s="235"/>
      <c r="F378" s="219"/>
      <c r="G378" s="221"/>
      <c r="H378" s="220"/>
      <c r="I378" s="222"/>
      <c r="J378" s="220"/>
      <c r="K378" s="234"/>
      <c r="L378" s="224"/>
      <c r="M378" s="234"/>
      <c r="N378" s="223"/>
      <c r="R378" s="234"/>
      <c r="S378" s="224"/>
      <c r="T378" s="234"/>
      <c r="U378" s="223"/>
    </row>
    <row r="379" spans="2:21" x14ac:dyDescent="0.25">
      <c r="B379" s="220"/>
      <c r="C379" s="220"/>
      <c r="D379" s="220"/>
      <c r="E379" s="219"/>
      <c r="F379" s="220"/>
      <c r="G379" s="221"/>
      <c r="H379" s="220"/>
      <c r="I379" s="222"/>
      <c r="J379" s="220"/>
      <c r="K379" s="234"/>
      <c r="L379" s="224"/>
      <c r="M379" s="234"/>
      <c r="N379" s="223"/>
      <c r="R379" s="234"/>
      <c r="S379" s="224"/>
      <c r="T379" s="234"/>
      <c r="U379" s="223"/>
    </row>
    <row r="380" spans="2:21" x14ac:dyDescent="0.25">
      <c r="B380" s="235"/>
      <c r="C380" s="235"/>
      <c r="D380" s="235"/>
      <c r="E380" s="219"/>
      <c r="F380" s="228"/>
      <c r="G380" s="229"/>
      <c r="H380" s="220"/>
      <c r="I380" s="222"/>
      <c r="J380" s="220"/>
      <c r="K380" s="232"/>
      <c r="L380" s="233"/>
      <c r="M380" s="232"/>
      <c r="N380" s="223"/>
      <c r="R380" s="232"/>
      <c r="S380" s="233"/>
      <c r="T380" s="232"/>
      <c r="U380" s="223"/>
    </row>
    <row r="381" spans="2:21" x14ac:dyDescent="0.25">
      <c r="B381" s="220"/>
      <c r="C381" s="220"/>
      <c r="D381" s="220"/>
      <c r="E381" s="219"/>
      <c r="F381" s="228"/>
      <c r="G381" s="229"/>
      <c r="H381" s="220"/>
      <c r="I381" s="230"/>
      <c r="J381" s="231"/>
      <c r="K381" s="232"/>
      <c r="L381" s="233"/>
      <c r="M381" s="232"/>
      <c r="N381" s="223"/>
      <c r="R381" s="232"/>
      <c r="S381" s="233"/>
      <c r="T381" s="232"/>
      <c r="U381" s="223"/>
    </row>
    <row r="382" spans="2:21" x14ac:dyDescent="0.25">
      <c r="B382" s="235"/>
      <c r="C382" s="235"/>
      <c r="D382" s="235"/>
      <c r="E382" s="219"/>
      <c r="F382" s="228"/>
      <c r="G382" s="229"/>
      <c r="H382" s="220"/>
      <c r="I382" s="222"/>
      <c r="J382" s="220"/>
      <c r="K382" s="232"/>
      <c r="L382" s="233"/>
      <c r="M382" s="232"/>
      <c r="N382" s="223"/>
      <c r="R382" s="232"/>
      <c r="S382" s="233"/>
      <c r="T382" s="232"/>
      <c r="U382" s="223"/>
    </row>
    <row r="383" spans="2:21" x14ac:dyDescent="0.25">
      <c r="B383" s="235"/>
      <c r="C383" s="235"/>
      <c r="D383" s="235"/>
      <c r="E383" s="219"/>
      <c r="F383" s="228"/>
      <c r="G383" s="229"/>
      <c r="H383" s="220"/>
      <c r="I383" s="222"/>
      <c r="J383" s="220"/>
      <c r="K383" s="232"/>
      <c r="L383" s="233"/>
      <c r="M383" s="232"/>
      <c r="N383" s="223"/>
      <c r="R383" s="232"/>
      <c r="S383" s="233"/>
      <c r="T383" s="232"/>
      <c r="U383" s="223"/>
    </row>
    <row r="384" spans="2:21" x14ac:dyDescent="0.25">
      <c r="B384" s="235"/>
      <c r="C384" s="235"/>
      <c r="D384" s="235"/>
      <c r="E384" s="219"/>
      <c r="F384" s="228"/>
      <c r="G384" s="229"/>
      <c r="H384" s="220"/>
      <c r="I384" s="222"/>
      <c r="J384" s="220"/>
      <c r="K384" s="232"/>
      <c r="L384" s="233"/>
      <c r="M384" s="232"/>
      <c r="N384" s="223"/>
      <c r="R384" s="232"/>
      <c r="S384" s="233"/>
      <c r="T384" s="232"/>
      <c r="U384" s="223"/>
    </row>
    <row r="385" spans="2:21" x14ac:dyDescent="0.25">
      <c r="B385" s="235"/>
      <c r="C385" s="235"/>
      <c r="D385" s="235"/>
      <c r="E385" s="219"/>
      <c r="F385" s="231"/>
      <c r="G385" s="229"/>
      <c r="H385" s="220"/>
      <c r="I385" s="222"/>
      <c r="J385" s="220"/>
      <c r="K385" s="240"/>
      <c r="L385" s="233"/>
      <c r="M385" s="240"/>
      <c r="N385" s="223"/>
      <c r="R385" s="240"/>
      <c r="S385" s="233"/>
      <c r="T385" s="240"/>
      <c r="U385" s="223"/>
    </row>
    <row r="386" spans="2:21" x14ac:dyDescent="0.25">
      <c r="B386" s="220"/>
      <c r="C386" s="220"/>
      <c r="D386" s="220"/>
      <c r="E386" s="219"/>
      <c r="F386" s="231"/>
      <c r="G386" s="229"/>
      <c r="H386" s="220"/>
      <c r="I386" s="230"/>
      <c r="J386" s="231"/>
      <c r="K386" s="240"/>
      <c r="L386" s="233"/>
      <c r="M386" s="240"/>
      <c r="N386" s="223"/>
      <c r="R386" s="240"/>
      <c r="S386" s="233"/>
      <c r="T386" s="240"/>
      <c r="U386" s="223"/>
    </row>
    <row r="387" spans="2:21" x14ac:dyDescent="0.25">
      <c r="B387" s="235"/>
      <c r="C387" s="235"/>
      <c r="D387" s="235"/>
      <c r="E387" s="219"/>
      <c r="F387" s="228"/>
      <c r="G387" s="229"/>
      <c r="H387" s="220"/>
      <c r="I387" s="222"/>
      <c r="J387" s="220"/>
      <c r="K387" s="240"/>
      <c r="L387" s="233"/>
      <c r="M387" s="240"/>
      <c r="N387" s="223"/>
      <c r="R387" s="240"/>
      <c r="S387" s="233"/>
      <c r="T387" s="240"/>
      <c r="U387" s="223"/>
    </row>
    <row r="388" spans="2:21" x14ac:dyDescent="0.25">
      <c r="B388" s="235"/>
      <c r="C388" s="235"/>
      <c r="D388" s="235"/>
      <c r="E388" s="219"/>
      <c r="F388" s="228"/>
      <c r="G388" s="229"/>
      <c r="H388" s="220"/>
      <c r="I388" s="222"/>
      <c r="J388" s="220"/>
      <c r="K388" s="240"/>
      <c r="L388" s="233"/>
      <c r="M388" s="240"/>
      <c r="N388" s="223"/>
      <c r="R388" s="240"/>
      <c r="S388" s="233"/>
      <c r="T388" s="240"/>
      <c r="U388" s="223"/>
    </row>
    <row r="389" spans="2:21" x14ac:dyDescent="0.25">
      <c r="B389" s="235"/>
      <c r="C389" s="235"/>
      <c r="D389" s="235"/>
      <c r="E389" s="219"/>
      <c r="F389" s="228"/>
      <c r="G389" s="229"/>
      <c r="H389" s="220"/>
      <c r="I389" s="222"/>
      <c r="J389" s="220"/>
      <c r="K389" s="240"/>
      <c r="L389" s="233"/>
      <c r="M389" s="240"/>
      <c r="N389" s="223"/>
      <c r="R389" s="240"/>
      <c r="S389" s="233"/>
      <c r="T389" s="240"/>
      <c r="U389" s="223"/>
    </row>
    <row r="390" spans="2:21" x14ac:dyDescent="0.25">
      <c r="B390" s="220"/>
      <c r="C390" s="220"/>
      <c r="D390" s="220"/>
      <c r="E390" s="219"/>
      <c r="F390" s="231"/>
      <c r="G390" s="229"/>
      <c r="H390" s="220"/>
      <c r="I390" s="230"/>
      <c r="J390" s="231"/>
      <c r="K390" s="240"/>
      <c r="L390" s="233"/>
      <c r="M390" s="240"/>
      <c r="N390" s="223"/>
      <c r="R390" s="240"/>
      <c r="S390" s="233"/>
      <c r="T390" s="240"/>
      <c r="U390" s="223"/>
    </row>
    <row r="391" spans="2:21" s="313" customFormat="1" x14ac:dyDescent="0.25">
      <c r="B391" s="235"/>
      <c r="C391" s="235"/>
      <c r="D391" s="235"/>
      <c r="E391" s="235"/>
      <c r="F391" s="236"/>
      <c r="G391" s="237"/>
      <c r="H391" s="236"/>
      <c r="I391" s="238"/>
      <c r="J391" s="236"/>
      <c r="K391" s="223"/>
      <c r="L391" s="224"/>
      <c r="M391" s="223"/>
      <c r="N391" s="223"/>
      <c r="O391" s="56"/>
      <c r="P391" s="239"/>
      <c r="Q391" s="56"/>
      <c r="R391" s="223"/>
      <c r="S391" s="224"/>
      <c r="T391" s="223"/>
      <c r="U391" s="223"/>
    </row>
    <row r="392" spans="2:21" x14ac:dyDescent="0.25">
      <c r="B392" s="235"/>
      <c r="C392" s="235"/>
      <c r="D392" s="235"/>
      <c r="E392" s="219"/>
      <c r="F392" s="219"/>
      <c r="G392" s="221"/>
      <c r="H392" s="220"/>
      <c r="I392" s="222"/>
      <c r="J392" s="220"/>
      <c r="K392" s="223"/>
      <c r="L392" s="224"/>
      <c r="M392" s="223"/>
      <c r="N392" s="223"/>
      <c r="R392" s="223"/>
      <c r="S392" s="224"/>
      <c r="T392" s="223"/>
      <c r="U392" s="223"/>
    </row>
    <row r="393" spans="2:21" x14ac:dyDescent="0.25">
      <c r="B393" s="235"/>
      <c r="C393" s="235"/>
      <c r="D393" s="235"/>
      <c r="E393" s="219"/>
      <c r="F393" s="219"/>
      <c r="G393" s="221"/>
      <c r="H393" s="220"/>
      <c r="I393" s="222"/>
      <c r="J393" s="220"/>
      <c r="K393" s="223"/>
      <c r="L393" s="224"/>
      <c r="M393" s="223"/>
      <c r="N393" s="223"/>
      <c r="R393" s="223"/>
      <c r="S393" s="224"/>
      <c r="T393" s="223"/>
      <c r="U393" s="223"/>
    </row>
    <row r="394" spans="2:21" x14ac:dyDescent="0.25">
      <c r="B394" s="235"/>
      <c r="C394" s="235"/>
      <c r="D394" s="235"/>
      <c r="E394" s="219"/>
      <c r="F394" s="219"/>
      <c r="G394" s="221"/>
      <c r="H394" s="220"/>
      <c r="I394" s="222"/>
      <c r="J394" s="220"/>
      <c r="K394" s="223"/>
      <c r="L394" s="224"/>
      <c r="M394" s="223"/>
      <c r="N394" s="223"/>
      <c r="R394" s="223"/>
      <c r="S394" s="224"/>
      <c r="T394" s="223"/>
      <c r="U394" s="223"/>
    </row>
    <row r="395" spans="2:21" x14ac:dyDescent="0.25">
      <c r="B395" s="219"/>
      <c r="C395" s="219"/>
      <c r="D395" s="219"/>
      <c r="E395" s="219"/>
      <c r="F395" s="219"/>
      <c r="G395" s="221"/>
      <c r="H395" s="220"/>
      <c r="I395" s="222"/>
      <c r="J395" s="220"/>
      <c r="K395" s="223"/>
      <c r="L395" s="224"/>
      <c r="M395" s="223"/>
      <c r="N395" s="223"/>
      <c r="R395" s="223"/>
      <c r="S395" s="224"/>
      <c r="T395" s="223"/>
      <c r="U395" s="223"/>
    </row>
    <row r="396" spans="2:21" x14ac:dyDescent="0.25">
      <c r="B396" s="235"/>
      <c r="C396" s="235"/>
      <c r="D396" s="235"/>
      <c r="E396" s="219"/>
      <c r="F396" s="219"/>
      <c r="G396" s="221"/>
      <c r="H396" s="220"/>
      <c r="I396" s="222"/>
      <c r="J396" s="220"/>
      <c r="K396" s="223"/>
      <c r="L396" s="224"/>
      <c r="M396" s="223"/>
      <c r="N396" s="223"/>
      <c r="R396" s="223"/>
      <c r="S396" s="224"/>
      <c r="T396" s="223"/>
      <c r="U396" s="223"/>
    </row>
    <row r="397" spans="2:21" x14ac:dyDescent="0.25">
      <c r="B397" s="235"/>
      <c r="C397" s="235"/>
      <c r="D397" s="235"/>
      <c r="E397" s="219"/>
      <c r="F397" s="219"/>
      <c r="G397" s="221"/>
      <c r="H397" s="220"/>
      <c r="I397" s="222"/>
      <c r="J397" s="220"/>
      <c r="K397" s="223"/>
      <c r="L397" s="224"/>
      <c r="M397" s="223"/>
      <c r="N397" s="223"/>
      <c r="R397" s="223"/>
      <c r="S397" s="224"/>
      <c r="T397" s="223"/>
      <c r="U397" s="223"/>
    </row>
    <row r="398" spans="2:21" x14ac:dyDescent="0.25">
      <c r="B398" s="235"/>
      <c r="C398" s="235"/>
      <c r="D398" s="235"/>
      <c r="E398" s="219"/>
      <c r="F398" s="219"/>
      <c r="G398" s="221"/>
      <c r="H398" s="220"/>
      <c r="I398" s="222"/>
      <c r="J398" s="220"/>
      <c r="K398" s="223"/>
      <c r="L398" s="224"/>
      <c r="M398" s="223"/>
      <c r="N398" s="223"/>
      <c r="R398" s="223"/>
      <c r="S398" s="224"/>
      <c r="T398" s="223"/>
      <c r="U398" s="223"/>
    </row>
    <row r="399" spans="2:21" x14ac:dyDescent="0.25">
      <c r="B399" s="220"/>
      <c r="C399" s="220"/>
      <c r="D399" s="220"/>
      <c r="E399" s="219"/>
      <c r="F399" s="219"/>
      <c r="G399" s="221"/>
      <c r="H399" s="220"/>
      <c r="I399" s="222"/>
      <c r="J399" s="220"/>
      <c r="K399" s="223"/>
      <c r="L399" s="224"/>
      <c r="M399" s="223"/>
      <c r="N399" s="223"/>
      <c r="R399" s="223"/>
      <c r="S399" s="224"/>
      <c r="T399" s="223"/>
      <c r="U399" s="223"/>
    </row>
    <row r="400" spans="2:21" x14ac:dyDescent="0.25">
      <c r="B400" s="235"/>
      <c r="C400" s="235"/>
      <c r="D400" s="235"/>
      <c r="E400" s="219"/>
      <c r="F400" s="219"/>
      <c r="G400" s="221"/>
      <c r="H400" s="220"/>
      <c r="I400" s="222"/>
      <c r="J400" s="220"/>
      <c r="K400" s="223"/>
      <c r="L400" s="224"/>
      <c r="M400" s="223"/>
      <c r="N400" s="223"/>
      <c r="R400" s="223"/>
      <c r="S400" s="224"/>
      <c r="T400" s="223"/>
      <c r="U400" s="223"/>
    </row>
    <row r="401" spans="2:21" x14ac:dyDescent="0.25">
      <c r="B401" s="235"/>
      <c r="C401" s="235"/>
      <c r="D401" s="235"/>
      <c r="E401" s="219"/>
      <c r="F401" s="219"/>
      <c r="G401" s="221"/>
      <c r="H401" s="220"/>
      <c r="I401" s="222"/>
      <c r="J401" s="220"/>
      <c r="K401" s="223"/>
      <c r="L401" s="224"/>
      <c r="M401" s="223"/>
      <c r="N401" s="223"/>
      <c r="R401" s="223"/>
      <c r="S401" s="224"/>
      <c r="T401" s="223"/>
      <c r="U401" s="223"/>
    </row>
    <row r="402" spans="2:21" x14ac:dyDescent="0.25">
      <c r="B402" s="235"/>
      <c r="C402" s="235"/>
      <c r="D402" s="235"/>
      <c r="E402" s="219"/>
      <c r="F402" s="219"/>
      <c r="G402" s="221"/>
      <c r="H402" s="220"/>
      <c r="I402" s="222"/>
      <c r="J402" s="220"/>
      <c r="K402" s="223"/>
      <c r="L402" s="224"/>
      <c r="M402" s="223"/>
      <c r="N402" s="223"/>
      <c r="R402" s="223"/>
      <c r="S402" s="224"/>
      <c r="T402" s="223"/>
      <c r="U402" s="223"/>
    </row>
    <row r="403" spans="2:21" x14ac:dyDescent="0.25">
      <c r="B403" s="220"/>
      <c r="C403" s="220"/>
      <c r="D403" s="220"/>
      <c r="E403" s="219"/>
      <c r="F403" s="219"/>
      <c r="G403" s="221"/>
      <c r="H403" s="220"/>
      <c r="I403" s="222"/>
      <c r="J403" s="220"/>
      <c r="K403" s="223"/>
      <c r="L403" s="224"/>
      <c r="M403" s="223"/>
      <c r="N403" s="223"/>
      <c r="R403" s="223"/>
      <c r="S403" s="224"/>
      <c r="T403" s="223"/>
      <c r="U403" s="223"/>
    </row>
    <row r="404" spans="2:21" x14ac:dyDescent="0.25">
      <c r="B404" s="235"/>
      <c r="C404" s="235"/>
      <c r="D404" s="235"/>
      <c r="E404" s="219"/>
      <c r="F404" s="228"/>
      <c r="G404" s="229"/>
      <c r="H404" s="220"/>
      <c r="I404" s="230"/>
      <c r="J404" s="231"/>
      <c r="K404" s="240"/>
      <c r="L404" s="233"/>
      <c r="M404" s="240"/>
      <c r="N404" s="223"/>
      <c r="R404" s="240"/>
      <c r="S404" s="233"/>
      <c r="T404" s="240"/>
      <c r="U404" s="223"/>
    </row>
    <row r="405" spans="2:21" x14ac:dyDescent="0.25">
      <c r="B405" s="220"/>
      <c r="C405" s="220"/>
      <c r="D405" s="220"/>
      <c r="E405" s="219"/>
      <c r="F405" s="228"/>
      <c r="G405" s="229"/>
      <c r="H405" s="220"/>
      <c r="I405" s="230"/>
      <c r="J405" s="231"/>
      <c r="K405" s="240"/>
      <c r="L405" s="233"/>
      <c r="M405" s="240"/>
      <c r="N405" s="223"/>
      <c r="R405" s="240"/>
      <c r="S405" s="233"/>
      <c r="T405" s="240"/>
      <c r="U405" s="223"/>
    </row>
    <row r="406" spans="2:21" x14ac:dyDescent="0.25">
      <c r="B406" s="235"/>
      <c r="C406" s="235"/>
      <c r="D406" s="235"/>
      <c r="E406" s="219"/>
      <c r="F406" s="228"/>
      <c r="G406" s="229"/>
      <c r="H406" s="220"/>
      <c r="I406" s="230"/>
      <c r="J406" s="231"/>
      <c r="K406" s="240"/>
      <c r="L406" s="233"/>
      <c r="M406" s="240"/>
      <c r="N406" s="223"/>
      <c r="R406" s="240"/>
      <c r="S406" s="233"/>
      <c r="T406" s="240"/>
      <c r="U406" s="223"/>
    </row>
    <row r="407" spans="2:21" x14ac:dyDescent="0.25">
      <c r="B407" s="220"/>
      <c r="C407" s="220"/>
      <c r="D407" s="220"/>
      <c r="E407" s="219"/>
      <c r="F407" s="228"/>
      <c r="G407" s="229"/>
      <c r="H407" s="220"/>
      <c r="I407" s="230"/>
      <c r="J407" s="231"/>
      <c r="K407" s="240"/>
      <c r="L407" s="233"/>
      <c r="M407" s="240"/>
      <c r="N407" s="223"/>
      <c r="R407" s="240"/>
      <c r="S407" s="233"/>
      <c r="T407" s="240"/>
      <c r="U407" s="223"/>
    </row>
    <row r="408" spans="2:21" x14ac:dyDescent="0.25">
      <c r="B408" s="235"/>
      <c r="C408" s="235"/>
      <c r="D408" s="235"/>
      <c r="E408" s="219"/>
      <c r="F408" s="228"/>
      <c r="G408" s="229"/>
      <c r="H408" s="220"/>
      <c r="I408" s="230"/>
      <c r="J408" s="231"/>
      <c r="K408" s="240"/>
      <c r="L408" s="233"/>
      <c r="M408" s="240"/>
      <c r="N408" s="223"/>
      <c r="R408" s="240"/>
      <c r="S408" s="233"/>
      <c r="T408" s="240"/>
      <c r="U408" s="223"/>
    </row>
    <row r="409" spans="2:21" x14ac:dyDescent="0.25">
      <c r="B409" s="220"/>
      <c r="C409" s="220"/>
      <c r="D409" s="220"/>
      <c r="E409" s="219"/>
      <c r="F409" s="228"/>
      <c r="G409" s="229"/>
      <c r="H409" s="220"/>
      <c r="I409" s="230"/>
      <c r="J409" s="231"/>
      <c r="K409" s="240"/>
      <c r="L409" s="233"/>
      <c r="M409" s="240"/>
      <c r="N409" s="223"/>
      <c r="R409" s="240"/>
      <c r="S409" s="233"/>
      <c r="T409" s="240"/>
      <c r="U409" s="223"/>
    </row>
    <row r="410" spans="2:21" x14ac:dyDescent="0.25">
      <c r="B410" s="235"/>
      <c r="C410" s="235"/>
      <c r="D410" s="235"/>
      <c r="E410" s="219"/>
      <c r="F410" s="228"/>
      <c r="G410" s="229"/>
      <c r="H410" s="220"/>
      <c r="I410" s="230"/>
      <c r="J410" s="231"/>
      <c r="K410" s="240"/>
      <c r="L410" s="224"/>
      <c r="M410" s="240"/>
      <c r="N410" s="223"/>
      <c r="R410" s="240"/>
      <c r="S410" s="224"/>
      <c r="T410" s="240"/>
      <c r="U410" s="223"/>
    </row>
    <row r="411" spans="2:21" x14ac:dyDescent="0.25">
      <c r="B411" s="220"/>
      <c r="C411" s="220"/>
      <c r="D411" s="220"/>
      <c r="E411" s="219"/>
      <c r="F411" s="228"/>
      <c r="G411" s="229"/>
      <c r="H411" s="220"/>
      <c r="I411" s="230"/>
      <c r="J411" s="231"/>
      <c r="K411" s="240"/>
      <c r="L411" s="233"/>
      <c r="M411" s="240"/>
      <c r="N411" s="223"/>
      <c r="R411" s="240"/>
      <c r="S411" s="233"/>
      <c r="T411" s="240"/>
      <c r="U411" s="223"/>
    </row>
    <row r="412" spans="2:21" x14ac:dyDescent="0.25">
      <c r="B412" s="235"/>
      <c r="C412" s="235"/>
      <c r="D412" s="235"/>
      <c r="E412" s="219"/>
      <c r="F412" s="219"/>
      <c r="G412" s="221"/>
      <c r="H412" s="220"/>
      <c r="I412" s="222"/>
      <c r="J412" s="220"/>
      <c r="K412" s="223"/>
      <c r="L412" s="224"/>
      <c r="M412" s="223"/>
      <c r="N412" s="223"/>
      <c r="R412" s="223"/>
      <c r="S412" s="224"/>
      <c r="T412" s="223"/>
      <c r="U412" s="223"/>
    </row>
    <row r="413" spans="2:21" x14ac:dyDescent="0.25">
      <c r="B413" s="220"/>
      <c r="C413" s="220"/>
      <c r="D413" s="220"/>
      <c r="E413" s="219"/>
      <c r="F413" s="220"/>
      <c r="G413" s="221"/>
      <c r="H413" s="220"/>
      <c r="I413" s="222"/>
      <c r="J413" s="220"/>
      <c r="K413" s="223"/>
      <c r="L413" s="224"/>
      <c r="M413" s="223"/>
      <c r="N413" s="223"/>
      <c r="R413" s="223"/>
      <c r="S413" s="224"/>
      <c r="T413" s="223"/>
      <c r="U413" s="223"/>
    </row>
    <row r="414" spans="2:21" x14ac:dyDescent="0.25">
      <c r="B414" s="219"/>
      <c r="C414" s="219"/>
      <c r="D414" s="219"/>
      <c r="E414" s="220"/>
      <c r="F414" s="220"/>
      <c r="G414" s="221"/>
      <c r="H414" s="220"/>
      <c r="I414" s="222"/>
      <c r="J414" s="220"/>
      <c r="K414" s="223"/>
      <c r="L414" s="224"/>
      <c r="M414" s="223"/>
      <c r="N414" s="223"/>
      <c r="R414" s="223"/>
      <c r="S414" s="224"/>
      <c r="T414" s="223"/>
      <c r="U414" s="223"/>
    </row>
    <row r="415" spans="2:21" x14ac:dyDescent="0.25">
      <c r="B415" s="220"/>
      <c r="C415" s="220"/>
      <c r="D415" s="220"/>
      <c r="E415" s="220"/>
      <c r="F415" s="220"/>
      <c r="G415" s="221"/>
      <c r="H415" s="220"/>
      <c r="I415" s="222"/>
      <c r="J415" s="220"/>
      <c r="K415" s="223"/>
      <c r="L415" s="224"/>
      <c r="M415" s="223"/>
      <c r="N415" s="223"/>
      <c r="R415" s="223"/>
      <c r="S415" s="224"/>
      <c r="T415" s="223"/>
      <c r="U415" s="223"/>
    </row>
    <row r="416" spans="2:21" x14ac:dyDescent="0.25">
      <c r="B416" s="220"/>
      <c r="C416" s="220"/>
      <c r="D416" s="220"/>
      <c r="E416" s="220"/>
      <c r="F416" s="220"/>
      <c r="G416" s="221"/>
      <c r="H416" s="220"/>
      <c r="I416" s="222"/>
      <c r="J416" s="220"/>
      <c r="K416" s="223"/>
      <c r="L416" s="224"/>
      <c r="M416" s="223"/>
      <c r="N416" s="223"/>
      <c r="R416" s="223"/>
      <c r="S416" s="224"/>
      <c r="T416" s="223"/>
      <c r="U416" s="223"/>
    </row>
    <row r="417" spans="2:21" x14ac:dyDescent="0.25">
      <c r="B417" s="220"/>
      <c r="C417" s="220"/>
      <c r="D417" s="220"/>
      <c r="E417" s="220"/>
      <c r="F417" s="220"/>
      <c r="G417" s="221"/>
      <c r="H417" s="220"/>
      <c r="I417" s="222"/>
      <c r="J417" s="220"/>
      <c r="K417" s="223"/>
      <c r="L417" s="224"/>
      <c r="M417" s="223"/>
      <c r="N417" s="223"/>
      <c r="R417" s="223"/>
      <c r="S417" s="224"/>
      <c r="T417" s="223"/>
      <c r="U417" s="223"/>
    </row>
    <row r="418" spans="2:21" x14ac:dyDescent="0.25">
      <c r="B418" s="220"/>
      <c r="C418" s="220"/>
      <c r="D418" s="220"/>
      <c r="E418" s="220"/>
      <c r="F418" s="220"/>
      <c r="G418" s="221"/>
      <c r="H418" s="220"/>
      <c r="I418" s="222"/>
      <c r="J418" s="220"/>
      <c r="K418" s="223"/>
      <c r="L418" s="224"/>
      <c r="M418" s="223"/>
      <c r="N418" s="223"/>
      <c r="R418" s="223"/>
      <c r="S418" s="224"/>
      <c r="T418" s="223"/>
      <c r="U418" s="223"/>
    </row>
    <row r="419" spans="2:21" x14ac:dyDescent="0.25">
      <c r="B419" s="220"/>
      <c r="C419" s="220"/>
      <c r="D419" s="220"/>
      <c r="E419" s="220"/>
      <c r="F419" s="220"/>
      <c r="G419" s="221"/>
      <c r="H419" s="220"/>
      <c r="I419" s="222"/>
      <c r="J419" s="220"/>
      <c r="K419" s="223"/>
      <c r="L419" s="224"/>
      <c r="M419" s="223"/>
      <c r="N419" s="223"/>
      <c r="R419" s="223"/>
      <c r="S419" s="224"/>
      <c r="T419" s="223"/>
      <c r="U419" s="223"/>
    </row>
    <row r="420" spans="2:21" x14ac:dyDescent="0.25">
      <c r="B420" s="220"/>
      <c r="C420" s="220"/>
      <c r="D420" s="220"/>
      <c r="E420" s="220"/>
      <c r="F420" s="220"/>
      <c r="G420" s="221"/>
      <c r="H420" s="220"/>
      <c r="I420" s="222"/>
      <c r="J420" s="220"/>
      <c r="K420" s="223"/>
      <c r="L420" s="224"/>
      <c r="M420" s="223"/>
      <c r="N420" s="223"/>
      <c r="R420" s="223"/>
      <c r="S420" s="224"/>
      <c r="T420" s="223"/>
      <c r="U420" s="223"/>
    </row>
    <row r="421" spans="2:21" x14ac:dyDescent="0.25">
      <c r="B421" s="220"/>
      <c r="C421" s="4"/>
      <c r="D421" s="4"/>
      <c r="E421" s="4"/>
      <c r="F421" s="4"/>
      <c r="G421" s="241"/>
      <c r="J421" s="220"/>
      <c r="K421" s="50"/>
      <c r="M421" s="50"/>
      <c r="N421" s="223"/>
      <c r="R421" s="50"/>
      <c r="T421" s="50"/>
      <c r="U421" s="223"/>
    </row>
    <row r="422" spans="2:21" x14ac:dyDescent="0.25">
      <c r="B422" s="220"/>
      <c r="C422" s="4"/>
      <c r="D422" s="4"/>
      <c r="E422" s="4"/>
      <c r="F422" s="4"/>
      <c r="G422" s="241"/>
      <c r="J422" s="220"/>
      <c r="K422" s="50"/>
      <c r="M422" s="50"/>
      <c r="N422" s="223"/>
      <c r="R422" s="50"/>
      <c r="T422" s="50"/>
      <c r="U422" s="223"/>
    </row>
    <row r="423" spans="2:21" x14ac:dyDescent="0.25">
      <c r="B423" s="220"/>
      <c r="C423" s="4"/>
      <c r="D423" s="4"/>
      <c r="E423" s="4"/>
      <c r="F423" s="4"/>
      <c r="G423" s="241"/>
      <c r="J423" s="220"/>
      <c r="K423" s="50"/>
      <c r="M423" s="50"/>
      <c r="N423" s="223"/>
      <c r="R423" s="50"/>
      <c r="T423" s="50"/>
      <c r="U423" s="223"/>
    </row>
    <row r="424" spans="2:21" x14ac:dyDescent="0.25">
      <c r="B424" s="220"/>
      <c r="C424" s="4"/>
      <c r="D424" s="4"/>
      <c r="E424" s="4"/>
      <c r="F424" s="4"/>
      <c r="G424" s="241"/>
      <c r="J424" s="220"/>
      <c r="K424" s="50"/>
      <c r="M424" s="50"/>
      <c r="N424" s="223"/>
      <c r="R424" s="50"/>
      <c r="T424" s="50"/>
      <c r="U424" s="223"/>
    </row>
    <row r="425" spans="2:21" x14ac:dyDescent="0.25">
      <c r="B425" s="220"/>
      <c r="C425" s="4"/>
      <c r="D425" s="4"/>
      <c r="E425" s="4"/>
      <c r="F425" s="4"/>
      <c r="G425" s="241"/>
      <c r="J425" s="220"/>
      <c r="K425" s="50"/>
      <c r="M425" s="50"/>
      <c r="N425" s="223"/>
      <c r="R425" s="50"/>
      <c r="T425" s="50"/>
      <c r="U425" s="223"/>
    </row>
    <row r="426" spans="2:21" x14ac:dyDescent="0.25">
      <c r="B426" s="220"/>
      <c r="C426" s="4"/>
      <c r="D426" s="4"/>
      <c r="E426" s="4"/>
      <c r="F426" s="4"/>
      <c r="G426" s="241"/>
      <c r="J426" s="220"/>
      <c r="K426" s="50"/>
      <c r="M426" s="50"/>
      <c r="N426" s="223"/>
      <c r="R426" s="50"/>
      <c r="T426" s="50"/>
      <c r="U426" s="223"/>
    </row>
    <row r="427" spans="2:21" x14ac:dyDescent="0.25">
      <c r="B427" s="220"/>
      <c r="C427" s="4"/>
      <c r="D427" s="4"/>
      <c r="E427" s="4"/>
      <c r="F427" s="4"/>
      <c r="G427" s="241"/>
      <c r="J427" s="220"/>
      <c r="K427" s="50"/>
      <c r="M427" s="50"/>
      <c r="N427" s="223"/>
      <c r="R427" s="50"/>
      <c r="T427" s="50"/>
      <c r="U427" s="223"/>
    </row>
    <row r="428" spans="2:21" x14ac:dyDescent="0.25">
      <c r="B428" s="220"/>
      <c r="C428" s="4"/>
      <c r="D428" s="4"/>
      <c r="E428" s="4"/>
      <c r="F428" s="4"/>
      <c r="G428" s="241"/>
      <c r="J428" s="220"/>
      <c r="K428" s="50"/>
      <c r="M428" s="50"/>
      <c r="N428" s="223"/>
      <c r="R428" s="50"/>
      <c r="T428" s="50"/>
      <c r="U428" s="223"/>
    </row>
    <row r="429" spans="2:21" x14ac:dyDescent="0.25">
      <c r="B429" s="220"/>
      <c r="C429" s="4"/>
      <c r="D429" s="4"/>
      <c r="E429" s="4"/>
      <c r="F429" s="4"/>
      <c r="G429" s="241"/>
      <c r="J429" s="220"/>
      <c r="K429" s="50"/>
      <c r="M429" s="50"/>
      <c r="N429" s="223"/>
      <c r="R429" s="50"/>
      <c r="T429" s="50"/>
      <c r="U429" s="223"/>
    </row>
    <row r="430" spans="2:21" x14ac:dyDescent="0.25">
      <c r="B430" s="220"/>
      <c r="C430" s="4"/>
      <c r="D430" s="4"/>
      <c r="E430" s="4"/>
      <c r="F430" s="4"/>
      <c r="G430" s="241"/>
      <c r="J430" s="220"/>
      <c r="K430" s="50"/>
      <c r="M430" s="50"/>
      <c r="N430" s="223"/>
      <c r="R430" s="50"/>
      <c r="T430" s="50"/>
      <c r="U430" s="223"/>
    </row>
    <row r="431" spans="2:21" x14ac:dyDescent="0.25">
      <c r="B431" s="220"/>
      <c r="C431" s="4"/>
      <c r="D431" s="4"/>
      <c r="E431" s="4"/>
      <c r="F431" s="4"/>
      <c r="G431" s="241"/>
      <c r="J431" s="220"/>
      <c r="K431" s="50"/>
      <c r="M431" s="50"/>
      <c r="N431" s="223"/>
      <c r="R431" s="50"/>
      <c r="T431" s="50"/>
      <c r="U431" s="223"/>
    </row>
    <row r="432" spans="2:21" x14ac:dyDescent="0.25">
      <c r="B432" s="220"/>
      <c r="C432" s="4"/>
      <c r="D432" s="4"/>
      <c r="E432" s="4"/>
      <c r="F432" s="4"/>
      <c r="G432" s="241"/>
      <c r="J432" s="220"/>
      <c r="K432" s="50"/>
      <c r="M432" s="50"/>
      <c r="N432" s="223"/>
      <c r="R432" s="50"/>
      <c r="T432" s="50"/>
      <c r="U432" s="223"/>
    </row>
    <row r="433" spans="2:21" x14ac:dyDescent="0.25">
      <c r="B433" s="220"/>
      <c r="C433" s="4"/>
      <c r="D433" s="4"/>
      <c r="E433" s="4"/>
      <c r="F433" s="4"/>
      <c r="G433" s="241"/>
      <c r="J433" s="220"/>
      <c r="K433" s="50"/>
      <c r="M433" s="50"/>
      <c r="N433" s="223"/>
      <c r="R433" s="50"/>
      <c r="T433" s="50"/>
      <c r="U433" s="223"/>
    </row>
    <row r="434" spans="2:21" x14ac:dyDescent="0.25">
      <c r="B434" s="220"/>
      <c r="C434" s="4"/>
      <c r="D434" s="4"/>
      <c r="E434" s="4"/>
      <c r="F434" s="4"/>
      <c r="G434" s="241"/>
      <c r="J434" s="220"/>
      <c r="K434" s="50"/>
      <c r="M434" s="50"/>
      <c r="N434" s="223"/>
      <c r="R434" s="50"/>
      <c r="T434" s="50"/>
      <c r="U434" s="223"/>
    </row>
    <row r="435" spans="2:21" x14ac:dyDescent="0.25">
      <c r="B435" s="220"/>
      <c r="C435" s="4"/>
      <c r="D435" s="4"/>
      <c r="E435" s="4"/>
      <c r="F435" s="4"/>
      <c r="G435" s="241"/>
      <c r="J435" s="220"/>
      <c r="K435" s="50"/>
      <c r="M435" s="50"/>
      <c r="N435" s="223"/>
      <c r="R435" s="50"/>
      <c r="T435" s="50"/>
      <c r="U435" s="223"/>
    </row>
    <row r="436" spans="2:21" x14ac:dyDescent="0.25">
      <c r="B436" s="220"/>
      <c r="C436" s="4"/>
      <c r="D436" s="4"/>
      <c r="E436" s="4"/>
      <c r="F436" s="4"/>
      <c r="G436" s="241"/>
      <c r="J436" s="220"/>
      <c r="K436" s="50"/>
      <c r="M436" s="50"/>
      <c r="N436" s="223"/>
      <c r="R436" s="50"/>
      <c r="T436" s="50"/>
      <c r="U436" s="223"/>
    </row>
    <row r="437" spans="2:21" x14ac:dyDescent="0.25">
      <c r="B437" s="220"/>
      <c r="C437" s="4"/>
      <c r="D437" s="4"/>
      <c r="E437" s="4"/>
      <c r="F437" s="4"/>
      <c r="G437" s="241"/>
      <c r="J437" s="220"/>
      <c r="K437" s="50"/>
      <c r="M437" s="50"/>
      <c r="N437" s="223"/>
      <c r="R437" s="50"/>
      <c r="T437" s="50"/>
      <c r="U437" s="223"/>
    </row>
    <row r="438" spans="2:21" x14ac:dyDescent="0.25">
      <c r="B438" s="220"/>
      <c r="C438" s="4"/>
      <c r="D438" s="4"/>
      <c r="E438" s="4"/>
      <c r="F438" s="4"/>
      <c r="G438" s="241"/>
      <c r="J438" s="220"/>
      <c r="K438" s="50"/>
      <c r="M438" s="50"/>
      <c r="N438" s="223"/>
      <c r="R438" s="50"/>
      <c r="T438" s="50"/>
      <c r="U438" s="223"/>
    </row>
    <row r="439" spans="2:21" x14ac:dyDescent="0.25">
      <c r="B439" s="220"/>
      <c r="C439" s="4"/>
      <c r="D439" s="4"/>
      <c r="E439" s="4"/>
      <c r="F439" s="4"/>
      <c r="G439" s="241"/>
      <c r="J439" s="220"/>
      <c r="K439" s="50"/>
      <c r="M439" s="50"/>
      <c r="N439" s="223"/>
      <c r="R439" s="50"/>
      <c r="T439" s="50"/>
      <c r="U439" s="223"/>
    </row>
    <row r="440" spans="2:21" x14ac:dyDescent="0.25">
      <c r="B440" s="220"/>
      <c r="C440" s="4"/>
      <c r="D440" s="4"/>
      <c r="E440" s="4"/>
      <c r="F440" s="4"/>
      <c r="G440" s="241"/>
      <c r="J440" s="220"/>
      <c r="K440" s="50"/>
      <c r="M440" s="50"/>
      <c r="N440" s="223"/>
      <c r="R440" s="50"/>
      <c r="T440" s="50"/>
      <c r="U440" s="223"/>
    </row>
    <row r="441" spans="2:21" x14ac:dyDescent="0.25">
      <c r="B441" s="220"/>
      <c r="C441" s="4"/>
      <c r="D441" s="4"/>
      <c r="E441" s="4"/>
      <c r="F441" s="4"/>
      <c r="G441" s="241"/>
      <c r="J441" s="220"/>
      <c r="K441" s="50"/>
      <c r="M441" s="50"/>
      <c r="N441" s="223"/>
      <c r="R441" s="50"/>
      <c r="T441" s="50"/>
      <c r="U441" s="223"/>
    </row>
    <row r="442" spans="2:21" x14ac:dyDescent="0.25">
      <c r="B442" s="220"/>
      <c r="C442" s="4"/>
      <c r="D442" s="4"/>
      <c r="E442" s="4"/>
      <c r="F442" s="4"/>
      <c r="G442" s="241"/>
      <c r="J442" s="220"/>
      <c r="K442" s="50"/>
      <c r="M442" s="50"/>
      <c r="N442" s="223"/>
      <c r="R442" s="50"/>
      <c r="T442" s="50"/>
      <c r="U442" s="223"/>
    </row>
    <row r="443" spans="2:21" x14ac:dyDescent="0.25">
      <c r="B443" s="220"/>
      <c r="C443" s="4"/>
      <c r="D443" s="4"/>
      <c r="E443" s="4"/>
      <c r="F443" s="4"/>
      <c r="G443" s="241"/>
      <c r="J443" s="220"/>
      <c r="K443" s="50"/>
      <c r="M443" s="50"/>
      <c r="N443" s="223"/>
      <c r="R443" s="50"/>
      <c r="T443" s="50"/>
      <c r="U443" s="223"/>
    </row>
    <row r="444" spans="2:21" x14ac:dyDescent="0.25">
      <c r="B444" s="220"/>
      <c r="C444" s="4"/>
      <c r="D444" s="4"/>
      <c r="E444" s="4"/>
      <c r="F444" s="4"/>
      <c r="G444" s="241"/>
      <c r="J444" s="220"/>
      <c r="K444" s="50"/>
      <c r="M444" s="50"/>
      <c r="N444" s="223"/>
      <c r="R444" s="50"/>
      <c r="T444" s="50"/>
      <c r="U444" s="223"/>
    </row>
    <row r="445" spans="2:21" x14ac:dyDescent="0.25">
      <c r="B445" s="220"/>
      <c r="C445" s="4"/>
      <c r="D445" s="4"/>
      <c r="E445" s="4"/>
      <c r="F445" s="4"/>
      <c r="G445" s="241"/>
      <c r="J445" s="220"/>
      <c r="K445" s="50"/>
      <c r="M445" s="50"/>
      <c r="N445" s="223"/>
      <c r="R445" s="50"/>
      <c r="T445" s="50"/>
      <c r="U445" s="223"/>
    </row>
    <row r="446" spans="2:21" x14ac:dyDescent="0.25">
      <c r="B446" s="220"/>
      <c r="C446" s="4"/>
      <c r="D446" s="4"/>
      <c r="E446" s="4"/>
      <c r="F446" s="4"/>
      <c r="G446" s="241"/>
      <c r="J446" s="220"/>
      <c r="K446" s="50"/>
      <c r="M446" s="50"/>
      <c r="N446" s="223"/>
      <c r="R446" s="50"/>
      <c r="T446" s="50"/>
      <c r="U446" s="223"/>
    </row>
    <row r="447" spans="2:21" x14ac:dyDescent="0.25">
      <c r="B447" s="220"/>
      <c r="C447" s="4"/>
      <c r="D447" s="4"/>
      <c r="E447" s="4"/>
      <c r="F447" s="4"/>
      <c r="G447" s="241"/>
      <c r="J447" s="220"/>
      <c r="K447" s="50"/>
      <c r="M447" s="50"/>
      <c r="N447" s="223"/>
      <c r="R447" s="50"/>
      <c r="T447" s="50"/>
      <c r="U447" s="223"/>
    </row>
    <row r="448" spans="2:21" x14ac:dyDescent="0.25">
      <c r="B448" s="220"/>
      <c r="C448" s="4"/>
      <c r="D448" s="4"/>
      <c r="E448" s="4"/>
      <c r="F448" s="4"/>
      <c r="G448" s="241"/>
      <c r="J448" s="220"/>
      <c r="K448" s="50"/>
      <c r="M448" s="50"/>
      <c r="N448" s="223"/>
      <c r="R448" s="50"/>
      <c r="T448" s="50"/>
      <c r="U448" s="223"/>
    </row>
    <row r="449" spans="2:21" x14ac:dyDescent="0.25">
      <c r="B449" s="220"/>
      <c r="C449" s="4"/>
      <c r="D449" s="4"/>
      <c r="E449" s="4"/>
      <c r="F449" s="4"/>
      <c r="G449" s="241"/>
      <c r="J449" s="220"/>
      <c r="K449" s="50"/>
      <c r="M449" s="50"/>
      <c r="N449" s="223"/>
      <c r="R449" s="50"/>
      <c r="T449" s="50"/>
      <c r="U449" s="223"/>
    </row>
    <row r="450" spans="2:21" x14ac:dyDescent="0.25">
      <c r="B450" s="220"/>
      <c r="C450" s="4"/>
      <c r="D450" s="4"/>
      <c r="E450" s="4"/>
      <c r="F450" s="4"/>
      <c r="G450" s="241"/>
      <c r="J450" s="220"/>
      <c r="K450" s="50"/>
      <c r="M450" s="50"/>
      <c r="N450" s="223"/>
      <c r="R450" s="50"/>
      <c r="T450" s="50"/>
      <c r="U450" s="223"/>
    </row>
    <row r="451" spans="2:21" x14ac:dyDescent="0.25">
      <c r="B451" s="220"/>
      <c r="C451" s="4"/>
      <c r="D451" s="4"/>
      <c r="E451" s="4"/>
      <c r="F451" s="4"/>
      <c r="G451" s="241"/>
      <c r="J451" s="220"/>
      <c r="K451" s="50"/>
      <c r="M451" s="50"/>
      <c r="N451" s="223"/>
      <c r="R451" s="50"/>
      <c r="T451" s="50"/>
      <c r="U451" s="223"/>
    </row>
    <row r="452" spans="2:21" x14ac:dyDescent="0.25">
      <c r="B452" s="220"/>
      <c r="C452" s="4"/>
      <c r="D452" s="4"/>
      <c r="E452" s="4"/>
      <c r="F452" s="4"/>
      <c r="G452" s="241"/>
      <c r="J452" s="220"/>
      <c r="K452" s="50"/>
      <c r="M452" s="50"/>
      <c r="N452" s="223"/>
      <c r="R452" s="50"/>
      <c r="T452" s="50"/>
      <c r="U452" s="223"/>
    </row>
    <row r="453" spans="2:21" x14ac:dyDescent="0.25">
      <c r="B453" s="220"/>
      <c r="C453" s="4"/>
      <c r="D453" s="4"/>
      <c r="E453" s="4"/>
      <c r="F453" s="4"/>
      <c r="G453" s="241"/>
      <c r="J453" s="220"/>
      <c r="K453" s="50"/>
      <c r="M453" s="50"/>
      <c r="N453" s="223"/>
      <c r="R453" s="50"/>
      <c r="T453" s="50"/>
      <c r="U453" s="223"/>
    </row>
    <row r="454" spans="2:21" x14ac:dyDescent="0.25">
      <c r="B454" s="220"/>
      <c r="C454" s="4"/>
      <c r="D454" s="4"/>
      <c r="E454" s="4"/>
      <c r="F454" s="4"/>
      <c r="G454" s="241"/>
      <c r="J454" s="220"/>
      <c r="K454" s="50"/>
      <c r="M454" s="50"/>
      <c r="N454" s="223"/>
      <c r="R454" s="50"/>
      <c r="T454" s="50"/>
      <c r="U454" s="223"/>
    </row>
    <row r="455" spans="2:21" x14ac:dyDescent="0.25">
      <c r="B455" s="220"/>
      <c r="C455" s="4"/>
      <c r="D455" s="4"/>
      <c r="E455" s="4"/>
      <c r="F455" s="4"/>
      <c r="G455" s="241"/>
      <c r="J455" s="220"/>
      <c r="K455" s="50"/>
      <c r="M455" s="50"/>
      <c r="N455" s="223"/>
      <c r="R455" s="50"/>
      <c r="T455" s="50"/>
      <c r="U455" s="223"/>
    </row>
    <row r="456" spans="2:21" x14ac:dyDescent="0.25">
      <c r="B456" s="220"/>
      <c r="C456" s="4"/>
      <c r="D456" s="4"/>
      <c r="E456" s="4"/>
      <c r="F456" s="4"/>
      <c r="G456" s="241"/>
      <c r="J456" s="220"/>
      <c r="K456" s="50"/>
      <c r="M456" s="50"/>
      <c r="N456" s="223"/>
      <c r="R456" s="50"/>
      <c r="T456" s="50"/>
      <c r="U456" s="223"/>
    </row>
    <row r="457" spans="2:21" x14ac:dyDescent="0.25">
      <c r="B457" s="220"/>
      <c r="C457" s="4"/>
      <c r="D457" s="4"/>
      <c r="E457" s="4"/>
      <c r="F457" s="4"/>
      <c r="G457" s="241"/>
      <c r="J457" s="220"/>
      <c r="K457" s="50"/>
      <c r="M457" s="50"/>
      <c r="N457" s="223"/>
      <c r="R457" s="50"/>
      <c r="T457" s="50"/>
      <c r="U457" s="223"/>
    </row>
    <row r="458" spans="2:21" x14ac:dyDescent="0.25">
      <c r="B458" s="220"/>
      <c r="C458" s="4"/>
      <c r="D458" s="4"/>
      <c r="E458" s="4"/>
      <c r="F458" s="4"/>
      <c r="G458" s="241"/>
      <c r="J458" s="220"/>
      <c r="K458" s="50"/>
      <c r="M458" s="50"/>
      <c r="N458" s="223"/>
      <c r="R458" s="50"/>
      <c r="T458" s="50"/>
      <c r="U458" s="223"/>
    </row>
    <row r="459" spans="2:21" x14ac:dyDescent="0.25">
      <c r="N459" s="223"/>
      <c r="U459" s="223"/>
    </row>
    <row r="460" spans="2:21" x14ac:dyDescent="0.25">
      <c r="N460" s="223"/>
      <c r="U460" s="223"/>
    </row>
    <row r="461" spans="2:21" x14ac:dyDescent="0.25">
      <c r="N461" s="223"/>
      <c r="U461" s="223"/>
    </row>
    <row r="462" spans="2:21" x14ac:dyDescent="0.25">
      <c r="N462" s="223"/>
      <c r="U462" s="223"/>
    </row>
    <row r="463" spans="2:21" x14ac:dyDescent="0.25">
      <c r="N463" s="223"/>
      <c r="U463" s="223"/>
    </row>
    <row r="464" spans="2:21" x14ac:dyDescent="0.25">
      <c r="N464" s="10"/>
      <c r="U464" s="10"/>
    </row>
    <row r="465" spans="14:21" x14ac:dyDescent="0.25">
      <c r="N465" s="10"/>
      <c r="U465" s="10"/>
    </row>
    <row r="466" spans="14:21" x14ac:dyDescent="0.25">
      <c r="N466" s="10"/>
      <c r="U466" s="10"/>
    </row>
    <row r="467" spans="14:21" x14ac:dyDescent="0.25">
      <c r="N467" s="10"/>
      <c r="U467" s="10"/>
    </row>
    <row r="468" spans="14:21" x14ac:dyDescent="0.25">
      <c r="N468" s="10"/>
      <c r="U468" s="10"/>
    </row>
    <row r="469" spans="14:21" x14ac:dyDescent="0.25">
      <c r="N469" s="10"/>
      <c r="U469" s="10"/>
    </row>
    <row r="470" spans="14:21" x14ac:dyDescent="0.25">
      <c r="N470" s="10"/>
      <c r="U470" s="10"/>
    </row>
    <row r="471" spans="14:21" x14ac:dyDescent="0.25">
      <c r="N471" s="10"/>
      <c r="U471" s="10"/>
    </row>
    <row r="472" spans="14:21" x14ac:dyDescent="0.25">
      <c r="N472" s="10"/>
      <c r="U472" s="10"/>
    </row>
    <row r="473" spans="14:21" x14ac:dyDescent="0.25">
      <c r="N473" s="10"/>
      <c r="U473" s="10"/>
    </row>
    <row r="474" spans="14:21" x14ac:dyDescent="0.25">
      <c r="N474" s="10"/>
      <c r="U474" s="10"/>
    </row>
    <row r="475" spans="14:21" x14ac:dyDescent="0.25">
      <c r="N475" s="10"/>
      <c r="U475" s="10"/>
    </row>
    <row r="476" spans="14:21" x14ac:dyDescent="0.25">
      <c r="N476" s="10"/>
      <c r="U476" s="10"/>
    </row>
    <row r="477" spans="14:21" x14ac:dyDescent="0.25">
      <c r="N477" s="10"/>
      <c r="U477" s="10"/>
    </row>
    <row r="478" spans="14:21" x14ac:dyDescent="0.25">
      <c r="N478" s="10"/>
      <c r="U478" s="10"/>
    </row>
    <row r="479" spans="14:21" x14ac:dyDescent="0.25">
      <c r="N479" s="10"/>
      <c r="U479" s="10"/>
    </row>
    <row r="480" spans="14:21" x14ac:dyDescent="0.25">
      <c r="N480" s="10"/>
      <c r="U480" s="10"/>
    </row>
    <row r="481" spans="14:21" x14ac:dyDescent="0.25">
      <c r="N481" s="10"/>
      <c r="U481" s="10"/>
    </row>
    <row r="482" spans="14:21" x14ac:dyDescent="0.25">
      <c r="N482" s="10"/>
      <c r="U482" s="10"/>
    </row>
    <row r="483" spans="14:21" x14ac:dyDescent="0.25">
      <c r="N483" s="10"/>
      <c r="U483" s="10"/>
    </row>
    <row r="484" spans="14:21" x14ac:dyDescent="0.25">
      <c r="N484" s="10"/>
      <c r="U484" s="10"/>
    </row>
    <row r="485" spans="14:21" x14ac:dyDescent="0.25">
      <c r="N485" s="10"/>
      <c r="U485" s="10"/>
    </row>
    <row r="486" spans="14:21" x14ac:dyDescent="0.25">
      <c r="N486" s="10"/>
      <c r="U486" s="10"/>
    </row>
    <row r="487" spans="14:21" x14ac:dyDescent="0.25">
      <c r="N487" s="10"/>
      <c r="U487" s="10"/>
    </row>
    <row r="488" spans="14:21" x14ac:dyDescent="0.25">
      <c r="N488" s="10"/>
      <c r="U488" s="10"/>
    </row>
    <row r="489" spans="14:21" x14ac:dyDescent="0.25">
      <c r="N489" s="10"/>
      <c r="U489" s="10"/>
    </row>
    <row r="490" spans="14:21" x14ac:dyDescent="0.25">
      <c r="N490" s="10"/>
      <c r="U490" s="10"/>
    </row>
    <row r="491" spans="14:21" x14ac:dyDescent="0.25">
      <c r="N491" s="10"/>
      <c r="U491" s="10"/>
    </row>
    <row r="492" spans="14:21" x14ac:dyDescent="0.25">
      <c r="N492" s="10"/>
      <c r="U492" s="10"/>
    </row>
    <row r="493" spans="14:21" x14ac:dyDescent="0.25">
      <c r="N493" s="10"/>
      <c r="U493" s="10"/>
    </row>
    <row r="494" spans="14:21" x14ac:dyDescent="0.25">
      <c r="N494" s="10"/>
      <c r="U494" s="10"/>
    </row>
    <row r="495" spans="14:21" x14ac:dyDescent="0.25">
      <c r="N495" s="10"/>
      <c r="U495" s="10"/>
    </row>
    <row r="496" spans="14:21" x14ac:dyDescent="0.25">
      <c r="N496" s="10"/>
      <c r="U496" s="10"/>
    </row>
    <row r="497" spans="14:21" x14ac:dyDescent="0.25">
      <c r="N497" s="10"/>
      <c r="U497" s="10"/>
    </row>
    <row r="498" spans="14:21" x14ac:dyDescent="0.25">
      <c r="N498" s="10"/>
      <c r="U498" s="10"/>
    </row>
    <row r="499" spans="14:21" x14ac:dyDescent="0.25">
      <c r="N499" s="10"/>
      <c r="U499" s="10"/>
    </row>
    <row r="500" spans="14:21" x14ac:dyDescent="0.25">
      <c r="N500" s="10"/>
      <c r="U500" s="10"/>
    </row>
    <row r="501" spans="14:21" x14ac:dyDescent="0.25">
      <c r="N501" s="10"/>
      <c r="U501" s="10"/>
    </row>
    <row r="502" spans="14:21" x14ac:dyDescent="0.25">
      <c r="N502" s="10"/>
      <c r="U502" s="10"/>
    </row>
    <row r="503" spans="14:21" x14ac:dyDescent="0.25">
      <c r="N503" s="10"/>
      <c r="U503" s="10"/>
    </row>
    <row r="504" spans="14:21" x14ac:dyDescent="0.25">
      <c r="N504" s="10"/>
      <c r="U504" s="10"/>
    </row>
    <row r="505" spans="14:21" x14ac:dyDescent="0.25">
      <c r="N505" s="10"/>
      <c r="U505" s="10"/>
    </row>
    <row r="506" spans="14:21" x14ac:dyDescent="0.25">
      <c r="N506" s="10"/>
      <c r="U506" s="10"/>
    </row>
    <row r="507" spans="14:21" x14ac:dyDescent="0.25">
      <c r="N507" s="10"/>
      <c r="U507" s="10"/>
    </row>
    <row r="508" spans="14:21" x14ac:dyDescent="0.25">
      <c r="N508" s="10"/>
      <c r="U508" s="10"/>
    </row>
    <row r="509" spans="14:21" x14ac:dyDescent="0.25">
      <c r="N509" s="10"/>
      <c r="U509" s="10"/>
    </row>
    <row r="510" spans="14:21" x14ac:dyDescent="0.25">
      <c r="N510" s="10"/>
      <c r="U510" s="10"/>
    </row>
    <row r="511" spans="14:21" x14ac:dyDescent="0.25">
      <c r="N511" s="10"/>
      <c r="U511" s="10"/>
    </row>
    <row r="512" spans="14:21" x14ac:dyDescent="0.25">
      <c r="N512" s="10"/>
      <c r="U512" s="10"/>
    </row>
    <row r="513" spans="14:21" x14ac:dyDescent="0.25">
      <c r="N513" s="10"/>
      <c r="U513" s="10"/>
    </row>
    <row r="514" spans="14:21" x14ac:dyDescent="0.25">
      <c r="N514" s="10"/>
      <c r="U514" s="10"/>
    </row>
    <row r="515" spans="14:21" x14ac:dyDescent="0.25">
      <c r="N515" s="10"/>
      <c r="U515" s="10"/>
    </row>
    <row r="516" spans="14:21" x14ac:dyDescent="0.25">
      <c r="N516" s="10"/>
      <c r="U516" s="10"/>
    </row>
    <row r="517" spans="14:21" x14ac:dyDescent="0.25">
      <c r="N517" s="10"/>
      <c r="U517" s="10"/>
    </row>
    <row r="518" spans="14:21" x14ac:dyDescent="0.25">
      <c r="N518" s="10"/>
      <c r="U518" s="10"/>
    </row>
    <row r="519" spans="14:21" x14ac:dyDescent="0.25">
      <c r="N519" s="10"/>
      <c r="U519" s="10"/>
    </row>
    <row r="520" spans="14:21" x14ac:dyDescent="0.25">
      <c r="N520" s="10"/>
      <c r="U520" s="10"/>
    </row>
    <row r="521" spans="14:21" x14ac:dyDescent="0.25">
      <c r="N521" s="10"/>
      <c r="U521" s="10"/>
    </row>
    <row r="522" spans="14:21" x14ac:dyDescent="0.25">
      <c r="N522" s="10"/>
      <c r="U522" s="10"/>
    </row>
    <row r="523" spans="14:21" x14ac:dyDescent="0.25">
      <c r="N523" s="10"/>
      <c r="U523" s="10"/>
    </row>
    <row r="524" spans="14:21" x14ac:dyDescent="0.25">
      <c r="N524" s="10"/>
      <c r="U524" s="10"/>
    </row>
    <row r="525" spans="14:21" x14ac:dyDescent="0.25">
      <c r="N525" s="10"/>
      <c r="U525" s="10"/>
    </row>
    <row r="526" spans="14:21" x14ac:dyDescent="0.25">
      <c r="N526" s="10"/>
      <c r="U526" s="10"/>
    </row>
    <row r="527" spans="14:21" x14ac:dyDescent="0.25">
      <c r="N527" s="10"/>
      <c r="U527" s="10"/>
    </row>
    <row r="528" spans="14:21" x14ac:dyDescent="0.25">
      <c r="N528" s="10"/>
      <c r="U528" s="10"/>
    </row>
    <row r="529" spans="14:21" x14ac:dyDescent="0.25">
      <c r="N529" s="10"/>
      <c r="U529" s="10"/>
    </row>
    <row r="530" spans="14:21" x14ac:dyDescent="0.25">
      <c r="N530" s="10"/>
      <c r="U530" s="10"/>
    </row>
    <row r="531" spans="14:21" x14ac:dyDescent="0.25">
      <c r="N531" s="10"/>
      <c r="U531" s="10"/>
    </row>
    <row r="532" spans="14:21" x14ac:dyDescent="0.25">
      <c r="N532" s="10"/>
      <c r="U532" s="10"/>
    </row>
    <row r="533" spans="14:21" x14ac:dyDescent="0.25">
      <c r="N533" s="10"/>
      <c r="U533" s="10"/>
    </row>
    <row r="534" spans="14:21" x14ac:dyDescent="0.25">
      <c r="N534" s="10"/>
      <c r="U534" s="10"/>
    </row>
    <row r="535" spans="14:21" x14ac:dyDescent="0.25">
      <c r="N535" s="10"/>
      <c r="U535" s="10"/>
    </row>
    <row r="536" spans="14:21" x14ac:dyDescent="0.25">
      <c r="N536" s="10"/>
      <c r="U536" s="10"/>
    </row>
    <row r="537" spans="14:21" x14ac:dyDescent="0.25">
      <c r="N537" s="10"/>
      <c r="U537" s="10"/>
    </row>
    <row r="538" spans="14:21" x14ac:dyDescent="0.25">
      <c r="N538" s="10"/>
      <c r="U538" s="10"/>
    </row>
    <row r="539" spans="14:21" x14ac:dyDescent="0.25">
      <c r="N539" s="10"/>
      <c r="U539" s="10"/>
    </row>
    <row r="540" spans="14:21" x14ac:dyDescent="0.25">
      <c r="N540" s="10"/>
      <c r="U540" s="10"/>
    </row>
    <row r="541" spans="14:21" x14ac:dyDescent="0.25">
      <c r="N541" s="10"/>
      <c r="U541" s="10"/>
    </row>
    <row r="542" spans="14:21" x14ac:dyDescent="0.25">
      <c r="N542" s="10"/>
      <c r="U542" s="10"/>
    </row>
    <row r="543" spans="14:21" x14ac:dyDescent="0.25">
      <c r="N543" s="10"/>
      <c r="U543" s="10"/>
    </row>
    <row r="544" spans="14:21" x14ac:dyDescent="0.25">
      <c r="N544" s="10"/>
      <c r="U544" s="10"/>
    </row>
    <row r="545" spans="14:21" x14ac:dyDescent="0.25">
      <c r="N545" s="10"/>
      <c r="U545" s="10"/>
    </row>
    <row r="546" spans="14:21" x14ac:dyDescent="0.25">
      <c r="N546" s="10"/>
      <c r="U546" s="10"/>
    </row>
    <row r="547" spans="14:21" x14ac:dyDescent="0.25">
      <c r="N547" s="10"/>
      <c r="U547" s="10"/>
    </row>
    <row r="548" spans="14:21" x14ac:dyDescent="0.25">
      <c r="N548" s="10"/>
      <c r="U548" s="10"/>
    </row>
    <row r="549" spans="14:21" x14ac:dyDescent="0.25">
      <c r="N549" s="10"/>
      <c r="U549" s="10"/>
    </row>
    <row r="550" spans="14:21" x14ac:dyDescent="0.25">
      <c r="N550" s="10"/>
      <c r="U550" s="10"/>
    </row>
    <row r="551" spans="14:21" x14ac:dyDescent="0.25">
      <c r="N551" s="10"/>
      <c r="U551" s="10"/>
    </row>
    <row r="552" spans="14:21" x14ac:dyDescent="0.25">
      <c r="N552" s="10"/>
      <c r="U552" s="10"/>
    </row>
    <row r="553" spans="14:21" x14ac:dyDescent="0.25">
      <c r="N553" s="10"/>
      <c r="U553" s="10"/>
    </row>
    <row r="554" spans="14:21" x14ac:dyDescent="0.25">
      <c r="N554" s="10"/>
      <c r="U554" s="10"/>
    </row>
    <row r="555" spans="14:21" x14ac:dyDescent="0.25">
      <c r="N555" s="10"/>
      <c r="U555" s="10"/>
    </row>
    <row r="556" spans="14:21" x14ac:dyDescent="0.25">
      <c r="N556" s="10"/>
      <c r="U556" s="10"/>
    </row>
    <row r="557" spans="14:21" x14ac:dyDescent="0.25">
      <c r="N557" s="10"/>
      <c r="U557" s="10"/>
    </row>
    <row r="558" spans="14:21" x14ac:dyDescent="0.25">
      <c r="N558" s="10"/>
      <c r="U558" s="10"/>
    </row>
    <row r="559" spans="14:21" x14ac:dyDescent="0.25">
      <c r="N559" s="10"/>
      <c r="U559" s="10"/>
    </row>
    <row r="560" spans="14:21" x14ac:dyDescent="0.25">
      <c r="N560" s="10"/>
      <c r="U560" s="10"/>
    </row>
  </sheetData>
  <mergeCells count="10">
    <mergeCell ref="A2:U2"/>
    <mergeCell ref="A1:U1"/>
    <mergeCell ref="AH4:AP4"/>
    <mergeCell ref="A3:U3"/>
    <mergeCell ref="R4:U4"/>
    <mergeCell ref="K4:N4"/>
    <mergeCell ref="AE4:AF4"/>
    <mergeCell ref="V4:W4"/>
    <mergeCell ref="Y4:AA4"/>
    <mergeCell ref="AB4:AD4"/>
  </mergeCells>
  <dataValidations count="4">
    <dataValidation type="list" allowBlank="1" showInputMessage="1" showErrorMessage="1" sqref="B6:B255">
      <formula1>FunctionsList</formula1>
    </dataValidation>
    <dataValidation type="list" allowBlank="1" showInputMessage="1" showErrorMessage="1" sqref="D6:D255">
      <formula1>INDIRECT("EquipTable[EQUIPMENT (OR COMPONENT)]")</formula1>
    </dataValidation>
    <dataValidation type="list" allowBlank="1" showInputMessage="1" showErrorMessage="1" sqref="E6:E255">
      <formula1>INDIRECT("EquipTable[EQUIPMENT (OR COMPONENT)]")</formula1>
    </dataValidation>
    <dataValidation type="list" allowBlank="1" showInputMessage="1" showErrorMessage="1" sqref="C6:C255">
      <formula1>FunctionalFailuresList</formula1>
    </dataValidation>
  </dataValidations>
  <printOptions horizontalCentered="1"/>
  <pageMargins left="0.7" right="0.7" top="1" bottom="0.75" header="0.3" footer="0.3"/>
  <pageSetup scale="19" orientation="portrait" horizontalDpi="1200" verticalDpi="1200" r:id="rId1"/>
  <headerFooter>
    <oddHeader>&amp;L&amp;G&amp;C&amp;"-,Bold"&amp;24COVER SHEET</oddHeader>
    <oddFooter>&amp;L&amp;9© Life Cycle Engineering         &amp;C&amp;9Page &amp;P of &amp;N        &amp;R&amp;9Rev 7.4</oddFooter>
  </headerFooter>
  <ignoredErrors>
    <ignoredError sqref="A6:A255" numberStoredAsText="1"/>
  </ignoredErrors>
  <legacyDrawing r:id="rId2"/>
  <legacyDrawingHF r:id="rId3"/>
  <tableParts count="1">
    <tablePart r:id="rId4"/>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'RA Criteria'!$A$4:$A$13</xm:f>
          </x14:formula1>
          <xm:sqref>K6:K255 R6:R255</xm:sqref>
        </x14:dataValidation>
        <x14:dataValidation type="list" allowBlank="1" showInputMessage="1" showErrorMessage="1">
          <x14:formula1>
            <xm:f>'RA Criteria'!$A$30:$A$39</xm:f>
          </x14:formula1>
          <xm:sqref>M6:M255 T6:T255</xm:sqref>
        </x14:dataValidation>
        <x14:dataValidation type="list" allowBlank="1" showInputMessage="1" showErrorMessage="1">
          <x14:formula1>
            <xm:f>'RA Criteria'!$A$17:$A$26</xm:f>
          </x14:formula1>
          <xm:sqref>L6:L255 S6:S255</xm:sqref>
        </x14:dataValidation>
        <x14:dataValidation type="list" allowBlank="1" showInputMessage="1" showErrorMessage="1">
          <x14:formula1>
            <xm:f>'Lookup Tables'!$A$5:$A$16</xm:f>
          </x14:formula1>
          <xm:sqref>P6:P255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4"/>
  <sheetViews>
    <sheetView showGridLines="0" zoomScaleNormal="100" workbookViewId="0">
      <pane ySplit="7" topLeftCell="A37" activePane="bottomLeft" state="frozen"/>
      <selection activeCell="A3" sqref="A3:D3"/>
      <selection pane="bottomLeft" activeCell="A3" sqref="A3:D3"/>
    </sheetView>
  </sheetViews>
  <sheetFormatPr defaultRowHeight="14.4" x14ac:dyDescent="0.3"/>
  <cols>
    <col min="1" max="1" width="10.44140625" customWidth="1"/>
    <col min="2" max="2" width="18" customWidth="1"/>
    <col min="3" max="3" width="43.44140625" customWidth="1"/>
    <col min="4" max="4" width="25.44140625" customWidth="1"/>
    <col min="5" max="5" width="6.6640625" customWidth="1"/>
    <col min="6" max="6" width="6.6640625" hidden="1" customWidth="1"/>
    <col min="7" max="7" width="9.44140625" customWidth="1"/>
    <col min="8" max="8" width="11.5546875" customWidth="1"/>
    <col min="9" max="9" width="6.6640625" customWidth="1"/>
    <col min="10" max="10" width="13.109375" customWidth="1"/>
    <col min="11" max="11" width="10.44140625" customWidth="1"/>
    <col min="12" max="12" width="17.6640625" customWidth="1"/>
    <col min="13" max="13" width="6.5546875" customWidth="1"/>
    <col min="14" max="14" width="20.88671875" customWidth="1"/>
  </cols>
  <sheetData>
    <row r="1" spans="1:14" ht="21.6" thickBot="1" x14ac:dyDescent="0.45">
      <c r="A1" s="492" t="str">
        <f>'Cover Sheet'!$A$1:$D$1</f>
        <v>Client</v>
      </c>
      <c r="B1" s="493"/>
      <c r="C1" s="493"/>
      <c r="D1" s="493"/>
      <c r="E1" s="493"/>
      <c r="F1" s="493"/>
      <c r="G1" s="493"/>
      <c r="H1" s="493"/>
      <c r="I1" s="493"/>
      <c r="J1" s="493"/>
      <c r="K1" s="493"/>
      <c r="L1" s="493"/>
      <c r="M1" s="493"/>
      <c r="N1" s="494"/>
    </row>
    <row r="2" spans="1:14" ht="21.6" thickBot="1" x14ac:dyDescent="0.45">
      <c r="A2" s="489" t="str">
        <f>'Cover Sheet'!$A$2:$D$2</f>
        <v>Asset / System Description</v>
      </c>
      <c r="B2" s="490"/>
      <c r="C2" s="490"/>
      <c r="D2" s="490"/>
      <c r="E2" s="490"/>
      <c r="F2" s="490"/>
      <c r="G2" s="490"/>
      <c r="H2" s="490"/>
      <c r="I2" s="490"/>
      <c r="J2" s="490"/>
      <c r="K2" s="490"/>
      <c r="L2" s="490"/>
      <c r="M2" s="490"/>
      <c r="N2" s="491"/>
    </row>
    <row r="3" spans="1:14" ht="15.6" x14ac:dyDescent="0.3">
      <c r="A3" s="497" t="str">
        <f ca="1">'Cover Sheet'!$A$3:$D$3</f>
        <v>RE-04 LCE FMEA EMP Master Template Rev 7.4.xlsx</v>
      </c>
      <c r="B3" s="498"/>
      <c r="C3" s="498"/>
      <c r="D3" s="498"/>
      <c r="E3" s="498"/>
      <c r="F3" s="498"/>
      <c r="G3" s="498"/>
      <c r="H3" s="498"/>
      <c r="I3" s="498"/>
      <c r="J3" s="498"/>
      <c r="K3" s="498"/>
      <c r="L3" s="498"/>
      <c r="M3" s="498"/>
      <c r="N3" s="499"/>
    </row>
    <row r="4" spans="1:14" ht="23.7" customHeight="1" x14ac:dyDescent="0.3">
      <c r="A4" s="500" t="s">
        <v>102</v>
      </c>
      <c r="B4" s="501"/>
      <c r="C4" s="495" t="s">
        <v>76</v>
      </c>
      <c r="D4" s="495"/>
      <c r="E4" s="495"/>
      <c r="F4" s="495" t="s">
        <v>77</v>
      </c>
      <c r="G4" s="495"/>
      <c r="H4" s="495"/>
      <c r="I4" s="495"/>
      <c r="J4" s="495" t="s">
        <v>78</v>
      </c>
      <c r="K4" s="495"/>
      <c r="L4" s="495"/>
      <c r="M4" s="495" t="s">
        <v>79</v>
      </c>
      <c r="N4" s="506"/>
    </row>
    <row r="5" spans="1:14" ht="18" customHeight="1" thickBot="1" x14ac:dyDescent="0.35">
      <c r="A5" s="502"/>
      <c r="B5" s="503"/>
      <c r="C5" s="505"/>
      <c r="D5" s="505"/>
      <c r="E5" s="505"/>
      <c r="F5" s="509"/>
      <c r="G5" s="509"/>
      <c r="H5" s="509"/>
      <c r="I5" s="509"/>
      <c r="J5" s="504"/>
      <c r="K5" s="504"/>
      <c r="L5" s="504"/>
      <c r="M5" s="507"/>
      <c r="N5" s="508"/>
    </row>
    <row r="6" spans="1:14" ht="18" customHeight="1" thickBot="1" x14ac:dyDescent="0.35">
      <c r="A6" s="510"/>
      <c r="B6" s="496"/>
      <c r="C6" s="511"/>
      <c r="D6" s="511"/>
      <c r="E6" s="511"/>
      <c r="F6" s="511"/>
      <c r="G6" s="511"/>
      <c r="H6" s="511"/>
      <c r="I6" s="511"/>
      <c r="J6" s="511"/>
      <c r="K6" s="511"/>
      <c r="L6" s="511"/>
      <c r="M6" s="496"/>
      <c r="N6" s="496"/>
    </row>
    <row r="7" spans="1:14" ht="96.75" customHeight="1" thickBot="1" x14ac:dyDescent="0.35">
      <c r="A7" s="357" t="s">
        <v>80</v>
      </c>
      <c r="B7" s="358" t="s">
        <v>395</v>
      </c>
      <c r="C7" s="358" t="s">
        <v>450</v>
      </c>
      <c r="D7" s="358" t="s">
        <v>439</v>
      </c>
      <c r="E7" s="359" t="s">
        <v>451</v>
      </c>
      <c r="F7" s="359" t="s">
        <v>440</v>
      </c>
      <c r="G7" s="359" t="s">
        <v>441</v>
      </c>
      <c r="H7" s="360" t="s">
        <v>81</v>
      </c>
      <c r="I7" s="359" t="s">
        <v>427</v>
      </c>
      <c r="J7" s="359" t="s">
        <v>452</v>
      </c>
      <c r="K7" s="359" t="s">
        <v>595</v>
      </c>
      <c r="L7" s="358" t="s">
        <v>82</v>
      </c>
      <c r="M7" s="359" t="s">
        <v>442</v>
      </c>
      <c r="N7" s="371" t="s">
        <v>453</v>
      </c>
    </row>
    <row r="8" spans="1:14" ht="15" x14ac:dyDescent="0.3">
      <c r="A8" s="355"/>
      <c r="B8" s="84"/>
      <c r="C8" s="71"/>
      <c r="D8" s="71"/>
      <c r="E8" s="85"/>
      <c r="F8" s="85"/>
      <c r="G8" s="86"/>
      <c r="H8" s="108"/>
      <c r="I8" s="87"/>
      <c r="J8" s="86"/>
      <c r="K8" s="86"/>
      <c r="L8" s="106"/>
      <c r="M8" s="104"/>
      <c r="N8" s="369"/>
    </row>
    <row r="9" spans="1:14" ht="15" x14ac:dyDescent="0.3">
      <c r="A9" s="356"/>
      <c r="B9" s="88"/>
      <c r="C9" s="2"/>
      <c r="D9" s="2"/>
      <c r="E9" s="89"/>
      <c r="F9" s="89"/>
      <c r="G9" s="90"/>
      <c r="H9" s="109"/>
      <c r="I9" s="91"/>
      <c r="J9" s="90"/>
      <c r="K9" s="90"/>
      <c r="L9" s="107"/>
      <c r="M9" s="105"/>
      <c r="N9" s="370"/>
    </row>
    <row r="10" spans="1:14" ht="15" x14ac:dyDescent="0.3">
      <c r="A10" s="356"/>
      <c r="B10" s="88"/>
      <c r="C10" s="2"/>
      <c r="D10" s="2"/>
      <c r="E10" s="89"/>
      <c r="F10" s="89"/>
      <c r="G10" s="90"/>
      <c r="H10" s="109"/>
      <c r="I10" s="91"/>
      <c r="J10" s="90"/>
      <c r="K10" s="90"/>
      <c r="L10" s="107"/>
      <c r="M10" s="105"/>
      <c r="N10" s="370"/>
    </row>
    <row r="11" spans="1:14" ht="15" x14ac:dyDescent="0.3">
      <c r="A11" s="356"/>
      <c r="B11" s="88"/>
      <c r="C11" s="2"/>
      <c r="D11" s="2"/>
      <c r="E11" s="89"/>
      <c r="F11" s="89"/>
      <c r="G11" s="90"/>
      <c r="H11" s="109"/>
      <c r="I11" s="91"/>
      <c r="J11" s="90"/>
      <c r="K11" s="90"/>
      <c r="L11" s="107"/>
      <c r="M11" s="105"/>
      <c r="N11" s="370"/>
    </row>
    <row r="12" spans="1:14" ht="15" x14ac:dyDescent="0.3">
      <c r="A12" s="356"/>
      <c r="B12" s="88"/>
      <c r="C12" s="2"/>
      <c r="D12" s="2"/>
      <c r="E12" s="89"/>
      <c r="F12" s="89"/>
      <c r="G12" s="90"/>
      <c r="H12" s="109"/>
      <c r="I12" s="91"/>
      <c r="J12" s="90"/>
      <c r="K12" s="90"/>
      <c r="L12" s="107"/>
      <c r="M12" s="105"/>
      <c r="N12" s="370"/>
    </row>
    <row r="13" spans="1:14" ht="15" x14ac:dyDescent="0.3">
      <c r="A13" s="356"/>
      <c r="B13" s="88"/>
      <c r="C13" s="2"/>
      <c r="D13" s="2"/>
      <c r="E13" s="89"/>
      <c r="F13" s="89"/>
      <c r="G13" s="90"/>
      <c r="H13" s="109"/>
      <c r="I13" s="91"/>
      <c r="J13" s="90"/>
      <c r="K13" s="90"/>
      <c r="L13" s="107"/>
      <c r="M13" s="105"/>
      <c r="N13" s="370"/>
    </row>
    <row r="14" spans="1:14" ht="15" x14ac:dyDescent="0.3">
      <c r="A14" s="356"/>
      <c r="B14" s="88"/>
      <c r="C14" s="2"/>
      <c r="D14" s="2"/>
      <c r="E14" s="89"/>
      <c r="F14" s="89"/>
      <c r="G14" s="90"/>
      <c r="H14" s="109"/>
      <c r="I14" s="91"/>
      <c r="J14" s="90"/>
      <c r="K14" s="90"/>
      <c r="L14" s="107"/>
      <c r="M14" s="105"/>
      <c r="N14" s="370"/>
    </row>
    <row r="15" spans="1:14" ht="15" x14ac:dyDescent="0.3">
      <c r="A15" s="356"/>
      <c r="B15" s="88"/>
      <c r="C15" s="2"/>
      <c r="D15" s="2"/>
      <c r="E15" s="89"/>
      <c r="F15" s="89"/>
      <c r="G15" s="90"/>
      <c r="H15" s="109"/>
      <c r="I15" s="91"/>
      <c r="J15" s="90"/>
      <c r="K15" s="90"/>
      <c r="L15" s="107"/>
      <c r="M15" s="105"/>
      <c r="N15" s="370"/>
    </row>
    <row r="16" spans="1:14" ht="15" x14ac:dyDescent="0.3">
      <c r="A16" s="356"/>
      <c r="B16" s="88"/>
      <c r="C16" s="2"/>
      <c r="D16" s="2"/>
      <c r="E16" s="89"/>
      <c r="F16" s="89"/>
      <c r="G16" s="90"/>
      <c r="H16" s="109"/>
      <c r="I16" s="91"/>
      <c r="J16" s="90"/>
      <c r="K16" s="90"/>
      <c r="L16" s="107"/>
      <c r="M16" s="105"/>
      <c r="N16" s="370"/>
    </row>
    <row r="17" spans="1:14" ht="15" x14ac:dyDescent="0.3">
      <c r="A17" s="356"/>
      <c r="B17" s="88"/>
      <c r="C17" s="2"/>
      <c r="D17" s="2"/>
      <c r="E17" s="89"/>
      <c r="F17" s="89"/>
      <c r="G17" s="90"/>
      <c r="H17" s="109"/>
      <c r="I17" s="91"/>
      <c r="J17" s="90"/>
      <c r="K17" s="90"/>
      <c r="L17" s="107"/>
      <c r="M17" s="105"/>
      <c r="N17" s="370"/>
    </row>
    <row r="18" spans="1:14" ht="15" x14ac:dyDescent="0.3">
      <c r="A18" s="356"/>
      <c r="B18" s="88"/>
      <c r="C18" s="2"/>
      <c r="D18" s="2"/>
      <c r="E18" s="89"/>
      <c r="F18" s="89"/>
      <c r="G18" s="90"/>
      <c r="H18" s="109"/>
      <c r="I18" s="91"/>
      <c r="J18" s="90"/>
      <c r="K18" s="90"/>
      <c r="L18" s="107"/>
      <c r="M18" s="105"/>
      <c r="N18" s="370"/>
    </row>
    <row r="19" spans="1:14" ht="15" x14ac:dyDescent="0.3">
      <c r="A19" s="356"/>
      <c r="B19" s="88"/>
      <c r="C19" s="2"/>
      <c r="D19" s="2"/>
      <c r="E19" s="89"/>
      <c r="F19" s="89"/>
      <c r="G19" s="90"/>
      <c r="H19" s="109"/>
      <c r="I19" s="91"/>
      <c r="J19" s="90"/>
      <c r="K19" s="90"/>
      <c r="L19" s="107"/>
      <c r="M19" s="105"/>
      <c r="N19" s="370"/>
    </row>
    <row r="20" spans="1:14" ht="15" x14ac:dyDescent="0.3">
      <c r="A20" s="356"/>
      <c r="B20" s="88"/>
      <c r="C20" s="2"/>
      <c r="D20" s="2"/>
      <c r="E20" s="89"/>
      <c r="F20" s="89"/>
      <c r="G20" s="90"/>
      <c r="H20" s="109"/>
      <c r="I20" s="91"/>
      <c r="J20" s="90"/>
      <c r="K20" s="90"/>
      <c r="L20" s="107"/>
      <c r="M20" s="105"/>
      <c r="N20" s="370"/>
    </row>
    <row r="21" spans="1:14" ht="15" x14ac:dyDescent="0.3">
      <c r="A21" s="356"/>
      <c r="B21" s="88"/>
      <c r="C21" s="2"/>
      <c r="D21" s="2"/>
      <c r="E21" s="89"/>
      <c r="F21" s="89"/>
      <c r="G21" s="90"/>
      <c r="H21" s="109"/>
      <c r="I21" s="91"/>
      <c r="J21" s="90"/>
      <c r="K21" s="90"/>
      <c r="L21" s="107"/>
      <c r="M21" s="105"/>
      <c r="N21" s="370"/>
    </row>
    <row r="22" spans="1:14" ht="15" x14ac:dyDescent="0.3">
      <c r="A22" s="356"/>
      <c r="B22" s="88"/>
      <c r="C22" s="2"/>
      <c r="D22" s="2"/>
      <c r="E22" s="89"/>
      <c r="F22" s="89"/>
      <c r="G22" s="90"/>
      <c r="H22" s="109"/>
      <c r="I22" s="91"/>
      <c r="J22" s="90"/>
      <c r="K22" s="90"/>
      <c r="L22" s="107"/>
      <c r="M22" s="105"/>
      <c r="N22" s="370"/>
    </row>
    <row r="23" spans="1:14" ht="15" x14ac:dyDescent="0.3">
      <c r="A23" s="356"/>
      <c r="B23" s="88"/>
      <c r="C23" s="2"/>
      <c r="D23" s="2"/>
      <c r="E23" s="89"/>
      <c r="F23" s="89"/>
      <c r="G23" s="90"/>
      <c r="H23" s="109"/>
      <c r="I23" s="91"/>
      <c r="J23" s="90"/>
      <c r="K23" s="90"/>
      <c r="L23" s="107"/>
      <c r="M23" s="105"/>
      <c r="N23" s="370"/>
    </row>
    <row r="24" spans="1:14" ht="15" x14ac:dyDescent="0.3">
      <c r="A24" s="356"/>
      <c r="B24" s="88"/>
      <c r="C24" s="2"/>
      <c r="D24" s="2"/>
      <c r="E24" s="89"/>
      <c r="F24" s="89"/>
      <c r="G24" s="90"/>
      <c r="H24" s="109"/>
      <c r="I24" s="91"/>
      <c r="J24" s="90"/>
      <c r="K24" s="90"/>
      <c r="L24" s="107"/>
      <c r="M24" s="105"/>
      <c r="N24" s="370"/>
    </row>
    <row r="25" spans="1:14" ht="15" x14ac:dyDescent="0.3">
      <c r="A25" s="356"/>
      <c r="B25" s="88"/>
      <c r="C25" s="2"/>
      <c r="D25" s="2"/>
      <c r="E25" s="89"/>
      <c r="F25" s="89"/>
      <c r="G25" s="90"/>
      <c r="H25" s="109"/>
      <c r="I25" s="91"/>
      <c r="J25" s="90"/>
      <c r="K25" s="90"/>
      <c r="L25" s="107"/>
      <c r="M25" s="105"/>
      <c r="N25" s="370"/>
    </row>
    <row r="26" spans="1:14" ht="15" x14ac:dyDescent="0.3">
      <c r="A26" s="356"/>
      <c r="B26" s="88"/>
      <c r="C26" s="2"/>
      <c r="D26" s="2"/>
      <c r="E26" s="89"/>
      <c r="F26" s="89"/>
      <c r="G26" s="90"/>
      <c r="H26" s="109"/>
      <c r="I26" s="91"/>
      <c r="J26" s="90"/>
      <c r="K26" s="90"/>
      <c r="L26" s="107"/>
      <c r="M26" s="105"/>
      <c r="N26" s="370"/>
    </row>
    <row r="27" spans="1:14" ht="15" x14ac:dyDescent="0.3">
      <c r="A27" s="356"/>
      <c r="B27" s="88"/>
      <c r="C27" s="2"/>
      <c r="D27" s="2"/>
      <c r="E27" s="89"/>
      <c r="F27" s="89"/>
      <c r="G27" s="90"/>
      <c r="H27" s="109"/>
      <c r="I27" s="91"/>
      <c r="J27" s="90"/>
      <c r="K27" s="90"/>
      <c r="L27" s="107"/>
      <c r="M27" s="105"/>
      <c r="N27" s="370"/>
    </row>
    <row r="28" spans="1:14" ht="15" x14ac:dyDescent="0.3">
      <c r="A28" s="356"/>
      <c r="B28" s="88"/>
      <c r="C28" s="2"/>
      <c r="D28" s="2"/>
      <c r="E28" s="89"/>
      <c r="F28" s="89"/>
      <c r="G28" s="90"/>
      <c r="H28" s="109"/>
      <c r="I28" s="91"/>
      <c r="J28" s="90"/>
      <c r="K28" s="90"/>
      <c r="L28" s="107"/>
      <c r="M28" s="105"/>
      <c r="N28" s="370"/>
    </row>
    <row r="29" spans="1:14" ht="15" x14ac:dyDescent="0.3">
      <c r="A29" s="356"/>
      <c r="B29" s="88"/>
      <c r="C29" s="2"/>
      <c r="D29" s="2"/>
      <c r="E29" s="89"/>
      <c r="F29" s="89"/>
      <c r="G29" s="90"/>
      <c r="H29" s="109"/>
      <c r="I29" s="91"/>
      <c r="J29" s="90"/>
      <c r="K29" s="90"/>
      <c r="L29" s="107"/>
      <c r="M29" s="105"/>
      <c r="N29" s="370"/>
    </row>
    <row r="30" spans="1:14" ht="15" x14ac:dyDescent="0.3">
      <c r="A30" s="356"/>
      <c r="B30" s="88"/>
      <c r="C30" s="2"/>
      <c r="D30" s="2"/>
      <c r="E30" s="89"/>
      <c r="F30" s="89"/>
      <c r="G30" s="90"/>
      <c r="H30" s="109"/>
      <c r="I30" s="91"/>
      <c r="J30" s="90"/>
      <c r="K30" s="90"/>
      <c r="L30" s="107"/>
      <c r="M30" s="105"/>
      <c r="N30" s="370"/>
    </row>
    <row r="31" spans="1:14" ht="15" x14ac:dyDescent="0.3">
      <c r="A31" s="356"/>
      <c r="B31" s="88"/>
      <c r="C31" s="2"/>
      <c r="D31" s="2"/>
      <c r="E31" s="89"/>
      <c r="F31" s="89"/>
      <c r="G31" s="90"/>
      <c r="H31" s="109"/>
      <c r="I31" s="91"/>
      <c r="J31" s="90"/>
      <c r="K31" s="90"/>
      <c r="L31" s="107"/>
      <c r="M31" s="105"/>
      <c r="N31" s="370"/>
    </row>
    <row r="32" spans="1:14" ht="15" x14ac:dyDescent="0.3">
      <c r="A32" s="356"/>
      <c r="B32" s="88"/>
      <c r="C32" s="2"/>
      <c r="D32" s="2"/>
      <c r="E32" s="89"/>
      <c r="F32" s="89"/>
      <c r="G32" s="90"/>
      <c r="H32" s="109"/>
      <c r="I32" s="91"/>
      <c r="J32" s="90"/>
      <c r="K32" s="90"/>
      <c r="L32" s="107"/>
      <c r="M32" s="105"/>
      <c r="N32" s="370"/>
    </row>
    <row r="33" spans="1:14" ht="15" x14ac:dyDescent="0.3">
      <c r="A33" s="356"/>
      <c r="B33" s="88"/>
      <c r="C33" s="2"/>
      <c r="D33" s="2"/>
      <c r="E33" s="89"/>
      <c r="F33" s="89"/>
      <c r="G33" s="90"/>
      <c r="H33" s="109"/>
      <c r="I33" s="91"/>
      <c r="J33" s="90"/>
      <c r="K33" s="90"/>
      <c r="L33" s="107"/>
      <c r="M33" s="105"/>
      <c r="N33" s="370"/>
    </row>
    <row r="34" spans="1:14" ht="15" x14ac:dyDescent="0.3">
      <c r="A34" s="356"/>
      <c r="B34" s="88"/>
      <c r="C34" s="2"/>
      <c r="D34" s="2"/>
      <c r="E34" s="89"/>
      <c r="F34" s="89"/>
      <c r="G34" s="90"/>
      <c r="H34" s="109"/>
      <c r="I34" s="91"/>
      <c r="J34" s="90"/>
      <c r="K34" s="90"/>
      <c r="L34" s="107"/>
      <c r="M34" s="105"/>
      <c r="N34" s="370"/>
    </row>
    <row r="35" spans="1:14" ht="15" x14ac:dyDescent="0.3">
      <c r="A35" s="356"/>
      <c r="B35" s="88"/>
      <c r="C35" s="2"/>
      <c r="D35" s="2"/>
      <c r="E35" s="89"/>
      <c r="F35" s="89"/>
      <c r="G35" s="90"/>
      <c r="H35" s="109"/>
      <c r="I35" s="91"/>
      <c r="J35" s="90"/>
      <c r="K35" s="90"/>
      <c r="L35" s="107"/>
      <c r="M35" s="105"/>
      <c r="N35" s="370"/>
    </row>
    <row r="36" spans="1:14" ht="15" x14ac:dyDescent="0.3">
      <c r="A36" s="356"/>
      <c r="B36" s="88"/>
      <c r="C36" s="2"/>
      <c r="D36" s="2"/>
      <c r="E36" s="89"/>
      <c r="F36" s="89"/>
      <c r="G36" s="90"/>
      <c r="H36" s="109"/>
      <c r="I36" s="91"/>
      <c r="J36" s="90"/>
      <c r="K36" s="90"/>
      <c r="L36" s="107"/>
      <c r="M36" s="105"/>
      <c r="N36" s="370"/>
    </row>
    <row r="37" spans="1:14" ht="15" x14ac:dyDescent="0.3">
      <c r="A37" s="356"/>
      <c r="B37" s="88"/>
      <c r="C37" s="2"/>
      <c r="D37" s="2"/>
      <c r="E37" s="89"/>
      <c r="F37" s="89"/>
      <c r="G37" s="90"/>
      <c r="H37" s="109"/>
      <c r="I37" s="91"/>
      <c r="J37" s="90"/>
      <c r="K37" s="90"/>
      <c r="L37" s="107"/>
      <c r="M37" s="105"/>
      <c r="N37" s="370"/>
    </row>
    <row r="38" spans="1:14" ht="15" x14ac:dyDescent="0.3">
      <c r="A38" s="356"/>
      <c r="B38" s="88"/>
      <c r="C38" s="2"/>
      <c r="D38" s="2"/>
      <c r="E38" s="89"/>
      <c r="F38" s="89"/>
      <c r="G38" s="90"/>
      <c r="H38" s="109"/>
      <c r="I38" s="91"/>
      <c r="J38" s="90"/>
      <c r="K38" s="90"/>
      <c r="L38" s="107"/>
      <c r="M38" s="105"/>
      <c r="N38" s="370"/>
    </row>
    <row r="39" spans="1:14" ht="15" x14ac:dyDescent="0.3">
      <c r="A39" s="356"/>
      <c r="B39" s="92"/>
      <c r="C39" s="2"/>
      <c r="D39" s="2"/>
      <c r="E39" s="3"/>
      <c r="F39" s="3"/>
      <c r="G39" s="90"/>
      <c r="H39" s="109"/>
      <c r="I39" s="91"/>
      <c r="J39" s="90"/>
      <c r="K39" s="90"/>
      <c r="L39" s="107"/>
      <c r="M39" s="105"/>
      <c r="N39" s="370"/>
    </row>
    <row r="40" spans="1:14" ht="15" x14ac:dyDescent="0.3">
      <c r="A40" s="356"/>
      <c r="B40" s="92"/>
      <c r="C40" s="2"/>
      <c r="D40" s="2"/>
      <c r="E40" s="3"/>
      <c r="F40" s="3"/>
      <c r="G40" s="90"/>
      <c r="H40" s="109"/>
      <c r="I40" s="91"/>
      <c r="J40" s="90"/>
      <c r="K40" s="90"/>
      <c r="L40" s="107"/>
      <c r="M40" s="105"/>
      <c r="N40" s="370"/>
    </row>
    <row r="41" spans="1:14" ht="15" x14ac:dyDescent="0.3">
      <c r="A41" s="356"/>
      <c r="B41" s="92"/>
      <c r="C41" s="2"/>
      <c r="D41" s="2"/>
      <c r="E41" s="3"/>
      <c r="F41" s="3"/>
      <c r="G41" s="90"/>
      <c r="H41" s="109"/>
      <c r="I41" s="91"/>
      <c r="J41" s="90"/>
      <c r="K41" s="90"/>
      <c r="L41" s="107"/>
      <c r="M41" s="105"/>
      <c r="N41" s="370"/>
    </row>
    <row r="42" spans="1:14" ht="15" x14ac:dyDescent="0.3">
      <c r="A42" s="356"/>
      <c r="B42" s="92"/>
      <c r="C42" s="2"/>
      <c r="D42" s="2"/>
      <c r="E42" s="3"/>
      <c r="F42" s="3"/>
      <c r="G42" s="90"/>
      <c r="H42" s="109"/>
      <c r="I42" s="91"/>
      <c r="J42" s="90"/>
      <c r="K42" s="90"/>
      <c r="L42" s="107"/>
      <c r="M42" s="105"/>
      <c r="N42" s="370"/>
    </row>
    <row r="43" spans="1:14" ht="15" x14ac:dyDescent="0.3">
      <c r="A43" s="356"/>
      <c r="B43" s="92"/>
      <c r="C43" s="2"/>
      <c r="D43" s="2"/>
      <c r="E43" s="3"/>
      <c r="F43" s="3"/>
      <c r="G43" s="90"/>
      <c r="H43" s="109"/>
      <c r="I43" s="91"/>
      <c r="J43" s="90"/>
      <c r="K43" s="90"/>
      <c r="L43" s="107"/>
      <c r="M43" s="105"/>
      <c r="N43" s="370"/>
    </row>
    <row r="44" spans="1:14" ht="15" x14ac:dyDescent="0.3">
      <c r="A44" s="356"/>
      <c r="B44" s="92"/>
      <c r="C44" s="2"/>
      <c r="D44" s="2"/>
      <c r="E44" s="3"/>
      <c r="F44" s="3"/>
      <c r="G44" s="90"/>
      <c r="H44" s="109"/>
      <c r="I44" s="91"/>
      <c r="J44" s="90"/>
      <c r="K44" s="90"/>
      <c r="L44" s="107"/>
      <c r="M44" s="105"/>
      <c r="N44" s="370"/>
    </row>
    <row r="45" spans="1:14" ht="15" x14ac:dyDescent="0.3">
      <c r="A45" s="356"/>
      <c r="B45" s="92"/>
      <c r="C45" s="2"/>
      <c r="D45" s="2"/>
      <c r="E45" s="3"/>
      <c r="F45" s="3"/>
      <c r="G45" s="90"/>
      <c r="H45" s="109"/>
      <c r="I45" s="91"/>
      <c r="J45" s="90"/>
      <c r="K45" s="90"/>
      <c r="L45" s="107"/>
      <c r="M45" s="105"/>
      <c r="N45" s="370"/>
    </row>
    <row r="46" spans="1:14" ht="15" x14ac:dyDescent="0.3">
      <c r="A46" s="356"/>
      <c r="B46" s="92"/>
      <c r="C46" s="2"/>
      <c r="D46" s="2"/>
      <c r="E46" s="3"/>
      <c r="F46" s="3"/>
      <c r="G46" s="90"/>
      <c r="H46" s="109"/>
      <c r="I46" s="91"/>
      <c r="J46" s="90"/>
      <c r="K46" s="90"/>
      <c r="L46" s="107"/>
      <c r="M46" s="105"/>
      <c r="N46" s="370"/>
    </row>
    <row r="47" spans="1:14" ht="15" x14ac:dyDescent="0.3">
      <c r="A47" s="356"/>
      <c r="B47" s="92"/>
      <c r="C47" s="2"/>
      <c r="D47" s="2"/>
      <c r="E47" s="89"/>
      <c r="F47" s="89"/>
      <c r="G47" s="90"/>
      <c r="H47" s="109"/>
      <c r="I47" s="91"/>
      <c r="J47" s="90"/>
      <c r="K47" s="90"/>
      <c r="L47" s="107"/>
      <c r="M47" s="105"/>
      <c r="N47" s="370"/>
    </row>
    <row r="48" spans="1:14" ht="15" x14ac:dyDescent="0.3">
      <c r="A48" s="356"/>
      <c r="B48" s="92"/>
      <c r="C48" s="2"/>
      <c r="D48" s="2"/>
      <c r="E48" s="3"/>
      <c r="F48" s="3"/>
      <c r="G48" s="90"/>
      <c r="H48" s="109"/>
      <c r="I48" s="91"/>
      <c r="J48" s="90"/>
      <c r="K48" s="90"/>
      <c r="L48" s="107"/>
      <c r="M48" s="105"/>
      <c r="N48" s="370"/>
    </row>
    <row r="49" spans="1:15" ht="15" x14ac:dyDescent="0.3">
      <c r="A49" s="356"/>
      <c r="B49" s="92"/>
      <c r="C49" s="2"/>
      <c r="D49" s="2"/>
      <c r="E49" s="89"/>
      <c r="F49" s="89"/>
      <c r="G49" s="90"/>
      <c r="H49" s="109"/>
      <c r="I49" s="91"/>
      <c r="J49" s="90"/>
      <c r="K49" s="90"/>
      <c r="L49" s="107"/>
      <c r="M49" s="105"/>
      <c r="N49" s="370"/>
    </row>
    <row r="50" spans="1:15" ht="15" x14ac:dyDescent="0.3">
      <c r="A50" s="356"/>
      <c r="B50" s="93"/>
      <c r="C50" s="2"/>
      <c r="D50" s="2"/>
      <c r="E50" s="89"/>
      <c r="F50" s="89"/>
      <c r="G50" s="90"/>
      <c r="H50" s="109"/>
      <c r="I50" s="91"/>
      <c r="J50" s="90"/>
      <c r="K50" s="90"/>
      <c r="L50" s="107"/>
      <c r="M50" s="105"/>
      <c r="N50" s="370"/>
    </row>
    <row r="51" spans="1:15" ht="15" x14ac:dyDescent="0.3">
      <c r="A51" s="356"/>
      <c r="B51" s="93"/>
      <c r="C51" s="2"/>
      <c r="D51" s="2"/>
      <c r="E51" s="89"/>
      <c r="F51" s="89"/>
      <c r="G51" s="90"/>
      <c r="H51" s="109"/>
      <c r="I51" s="91"/>
      <c r="J51" s="90"/>
      <c r="K51" s="90"/>
      <c r="L51" s="107"/>
      <c r="M51" s="105"/>
      <c r="N51" s="370"/>
    </row>
    <row r="52" spans="1:15" ht="15" x14ac:dyDescent="0.3">
      <c r="A52" s="356"/>
      <c r="B52" s="93"/>
      <c r="C52" s="2"/>
      <c r="D52" s="2"/>
      <c r="E52" s="89"/>
      <c r="F52" s="89"/>
      <c r="G52" s="90"/>
      <c r="H52" s="109"/>
      <c r="I52" s="91"/>
      <c r="J52" s="90"/>
      <c r="K52" s="90"/>
      <c r="L52" s="107"/>
      <c r="M52" s="105"/>
      <c r="N52" s="370"/>
    </row>
    <row r="53" spans="1:15" ht="15" x14ac:dyDescent="0.3">
      <c r="A53" s="356"/>
      <c r="B53" s="93"/>
      <c r="C53" s="2"/>
      <c r="D53" s="2"/>
      <c r="E53" s="89"/>
      <c r="F53" s="89"/>
      <c r="G53" s="90"/>
      <c r="H53" s="109"/>
      <c r="I53" s="91"/>
      <c r="J53" s="90"/>
      <c r="K53" s="90"/>
      <c r="L53" s="107"/>
      <c r="M53" s="105"/>
      <c r="N53" s="370"/>
    </row>
    <row r="54" spans="1:15" ht="15" x14ac:dyDescent="0.3">
      <c r="A54" s="356"/>
      <c r="B54" s="93"/>
      <c r="C54" s="2"/>
      <c r="D54" s="2"/>
      <c r="E54" s="94"/>
      <c r="F54" s="94"/>
      <c r="G54" s="90"/>
      <c r="H54" s="109"/>
      <c r="I54" s="91"/>
      <c r="J54" s="90"/>
      <c r="K54" s="90"/>
      <c r="L54" s="107"/>
      <c r="M54" s="105"/>
      <c r="N54" s="370"/>
    </row>
    <row r="55" spans="1:15" ht="15" x14ac:dyDescent="0.3">
      <c r="A55" s="356"/>
      <c r="B55" s="93"/>
      <c r="C55" s="2"/>
      <c r="D55" s="2"/>
      <c r="E55" s="94"/>
      <c r="F55" s="94"/>
      <c r="G55" s="90"/>
      <c r="H55" s="109"/>
      <c r="I55" s="91"/>
      <c r="J55" s="90"/>
      <c r="K55" s="90"/>
      <c r="L55" s="107"/>
      <c r="M55" s="105"/>
      <c r="N55" s="370"/>
    </row>
    <row r="56" spans="1:15" ht="15" x14ac:dyDescent="0.3">
      <c r="A56" s="356"/>
      <c r="B56" s="93"/>
      <c r="C56" s="2"/>
      <c r="D56" s="2"/>
      <c r="E56" s="89"/>
      <c r="F56" s="89"/>
      <c r="G56" s="90"/>
      <c r="H56" s="109"/>
      <c r="I56" s="91"/>
      <c r="J56" s="90"/>
      <c r="K56" s="90"/>
      <c r="L56" s="107"/>
      <c r="M56" s="105"/>
      <c r="N56" s="370"/>
    </row>
    <row r="57" spans="1:15" ht="15" x14ac:dyDescent="0.3">
      <c r="A57" s="361"/>
      <c r="B57" s="362"/>
      <c r="C57" s="363"/>
      <c r="D57" s="363"/>
      <c r="E57" s="364"/>
      <c r="F57" s="364"/>
      <c r="G57" s="365"/>
      <c r="H57" s="366"/>
      <c r="I57" s="364"/>
      <c r="J57" s="365"/>
      <c r="K57" s="365"/>
      <c r="L57" s="367"/>
      <c r="M57" s="368"/>
      <c r="N57" s="372"/>
    </row>
    <row r="58" spans="1:15" ht="15" customHeight="1" x14ac:dyDescent="0.3">
      <c r="A58" s="512"/>
      <c r="B58" s="512"/>
      <c r="C58" s="512"/>
      <c r="D58" s="512"/>
      <c r="E58" s="512"/>
      <c r="F58" s="512"/>
      <c r="G58" s="512"/>
      <c r="H58" s="512"/>
      <c r="I58" s="514"/>
      <c r="J58" s="515"/>
      <c r="K58" s="515"/>
      <c r="L58" s="515"/>
      <c r="M58" s="515"/>
      <c r="N58" s="515"/>
      <c r="O58" s="7"/>
    </row>
    <row r="59" spans="1:15" ht="15" customHeight="1" x14ac:dyDescent="0.3">
      <c r="A59" s="513"/>
      <c r="B59" s="513"/>
      <c r="C59" s="513"/>
      <c r="D59" s="513"/>
      <c r="E59" s="513"/>
      <c r="F59" s="513"/>
      <c r="G59" s="513"/>
      <c r="H59" s="513"/>
      <c r="I59" s="514"/>
      <c r="J59" s="515"/>
      <c r="K59" s="515"/>
      <c r="L59" s="515"/>
      <c r="M59" s="515"/>
      <c r="N59" s="515"/>
      <c r="O59" s="7"/>
    </row>
    <row r="60" spans="1:15" ht="15" customHeight="1" x14ac:dyDescent="0.3">
      <c r="A60" s="513"/>
      <c r="B60" s="513"/>
      <c r="C60" s="513"/>
      <c r="D60" s="513"/>
      <c r="E60" s="513"/>
      <c r="F60" s="513"/>
      <c r="G60" s="513"/>
      <c r="H60" s="513"/>
      <c r="I60" s="514"/>
      <c r="J60" s="515"/>
      <c r="K60" s="515"/>
      <c r="L60" s="515"/>
      <c r="M60" s="515"/>
      <c r="N60" s="515"/>
      <c r="O60" s="7"/>
    </row>
    <row r="61" spans="1:15" ht="15" customHeight="1" x14ac:dyDescent="0.3">
      <c r="A61" s="513"/>
      <c r="B61" s="513"/>
      <c r="C61" s="513"/>
      <c r="D61" s="513"/>
      <c r="E61" s="513"/>
      <c r="F61" s="513"/>
      <c r="G61" s="513"/>
      <c r="H61" s="513"/>
      <c r="I61" s="514"/>
      <c r="J61" s="515"/>
      <c r="K61" s="515"/>
      <c r="L61" s="515"/>
      <c r="M61" s="515"/>
      <c r="N61" s="515"/>
      <c r="O61" s="7"/>
    </row>
    <row r="62" spans="1:15" ht="15" customHeight="1" x14ac:dyDescent="0.3">
      <c r="A62" s="513"/>
      <c r="B62" s="513"/>
      <c r="C62" s="513"/>
      <c r="D62" s="513"/>
      <c r="E62" s="513"/>
      <c r="F62" s="513"/>
      <c r="G62" s="513"/>
      <c r="H62" s="513"/>
      <c r="I62" s="514"/>
      <c r="J62" s="515"/>
      <c r="K62" s="515"/>
      <c r="L62" s="515"/>
      <c r="M62" s="515"/>
      <c r="N62" s="515"/>
      <c r="O62" s="7"/>
    </row>
    <row r="63" spans="1:15" ht="15" customHeight="1" x14ac:dyDescent="0.3">
      <c r="A63" s="513"/>
      <c r="B63" s="513"/>
      <c r="C63" s="513"/>
      <c r="D63" s="513"/>
      <c r="E63" s="513"/>
      <c r="F63" s="513"/>
      <c r="G63" s="513"/>
      <c r="H63" s="513"/>
      <c r="I63" s="514"/>
      <c r="J63" s="515"/>
      <c r="K63" s="515"/>
      <c r="L63" s="515"/>
      <c r="M63" s="515"/>
      <c r="N63" s="515"/>
      <c r="O63" s="7"/>
    </row>
    <row r="64" spans="1:15" ht="15" customHeight="1" x14ac:dyDescent="0.3">
      <c r="A64" s="513"/>
      <c r="B64" s="513"/>
      <c r="C64" s="513"/>
      <c r="D64" s="513"/>
      <c r="E64" s="513"/>
      <c r="F64" s="513"/>
      <c r="G64" s="513"/>
      <c r="H64" s="513"/>
      <c r="I64" s="514"/>
      <c r="J64" s="515"/>
      <c r="K64" s="515"/>
      <c r="L64" s="515"/>
      <c r="M64" s="515"/>
      <c r="N64" s="515"/>
      <c r="O64" s="7"/>
    </row>
  </sheetData>
  <mergeCells count="25">
    <mergeCell ref="J6:L6"/>
    <mergeCell ref="A58:H64"/>
    <mergeCell ref="I58:N58"/>
    <mergeCell ref="I59:N59"/>
    <mergeCell ref="I60:N60"/>
    <mergeCell ref="I61:N61"/>
    <mergeCell ref="I62:N62"/>
    <mergeCell ref="I64:N64"/>
    <mergeCell ref="I63:N63"/>
    <mergeCell ref="A2:N2"/>
    <mergeCell ref="A1:N1"/>
    <mergeCell ref="J4:L4"/>
    <mergeCell ref="M6:N6"/>
    <mergeCell ref="A3:N3"/>
    <mergeCell ref="A4:B4"/>
    <mergeCell ref="A5:B5"/>
    <mergeCell ref="J5:L5"/>
    <mergeCell ref="C4:E4"/>
    <mergeCell ref="C5:E5"/>
    <mergeCell ref="M4:N4"/>
    <mergeCell ref="M5:N5"/>
    <mergeCell ref="F4:I4"/>
    <mergeCell ref="F5:I5"/>
    <mergeCell ref="A6:B6"/>
    <mergeCell ref="C6:I6"/>
  </mergeCells>
  <dataValidations count="4">
    <dataValidation type="list" allowBlank="1" showInputMessage="1" showErrorMessage="1" sqref="E8:E57">
      <formula1>INDIRECT("FreqTable")</formula1>
    </dataValidation>
    <dataValidation type="list" allowBlank="1" showInputMessage="1" showErrorMessage="1" sqref="H8:H57">
      <formula1>INDIRECT("CraftTable")</formula1>
    </dataValidation>
    <dataValidation type="list" allowBlank="1" showInputMessage="1" showErrorMessage="1" sqref="K8:K57">
      <formula1>INDIRECT("TaskTypeTable")</formula1>
    </dataValidation>
    <dataValidation type="list" allowBlank="1" showInputMessage="1" showErrorMessage="1" sqref="J8:J57">
      <formula1>INDIRECT("EquipConditionTable")</formula1>
    </dataValidation>
  </dataValidations>
  <printOptions horizontalCentered="1"/>
  <pageMargins left="0.7" right="0.7" top="1" bottom="0.75" header="0.3" footer="0.3"/>
  <pageSetup scale="45" orientation="portrait" horizontalDpi="1200" verticalDpi="1200" r:id="rId1"/>
  <headerFooter>
    <oddHeader>&amp;L&amp;G&amp;C&amp;"-,Bold"&amp;24COVER SHEET</oddHeader>
    <oddFooter>&amp;L&amp;9© Life Cycle Engineering         &amp;C&amp;9Page &amp;P of &amp;N        &amp;R&amp;9Rev 7.4</oddFooter>
  </headerFooter>
  <legacyDrawing r:id="rId2"/>
  <legacyDrawingHF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 Tables'!$I$5:$I$7</xm:f>
          </x14:formula1>
          <xm:sqref>G8:G57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showGridLines="0" workbookViewId="0">
      <selection activeCell="A3" sqref="A3:D3"/>
    </sheetView>
  </sheetViews>
  <sheetFormatPr defaultColWidth="9.109375" defaultRowHeight="13.2" x14ac:dyDescent="0.25"/>
  <cols>
    <col min="1" max="1" width="11.5546875" style="272" bestFit="1" customWidth="1"/>
    <col min="2" max="2" width="16" style="272" customWidth="1"/>
    <col min="3" max="3" width="17" style="272" customWidth="1"/>
    <col min="4" max="4" width="73.109375" style="272" customWidth="1"/>
    <col min="5" max="16384" width="9.109375" style="272"/>
  </cols>
  <sheetData>
    <row r="1" spans="1:4" ht="16.2" thickBot="1" x14ac:dyDescent="0.3">
      <c r="A1" s="479" t="str">
        <f>Client</f>
        <v>Client</v>
      </c>
      <c r="B1" s="480"/>
      <c r="C1" s="480"/>
      <c r="D1" s="481"/>
    </row>
    <row r="2" spans="1:4" ht="16.2" thickBot="1" x14ac:dyDescent="0.3">
      <c r="A2" s="464" t="str">
        <f>AssetSystemDescription</f>
        <v>Asset / System Description</v>
      </c>
      <c r="B2" s="465"/>
      <c r="C2" s="465"/>
      <c r="D2" s="466"/>
    </row>
    <row r="3" spans="1:4" ht="16.2" customHeight="1" x14ac:dyDescent="0.25">
      <c r="A3" s="516" t="str">
        <f ca="1">Filename</f>
        <v>RE-04 LCE FMEA EMP Master Template Rev 7.4.xlsx</v>
      </c>
      <c r="B3" s="517"/>
      <c r="C3" s="517"/>
      <c r="D3" s="518"/>
    </row>
    <row r="4" spans="1:4" ht="15" customHeight="1" x14ac:dyDescent="0.25">
      <c r="A4" s="341" t="s">
        <v>632</v>
      </c>
      <c r="B4" s="342" t="s">
        <v>477</v>
      </c>
      <c r="C4" s="342" t="s">
        <v>478</v>
      </c>
      <c r="D4" s="343" t="s">
        <v>479</v>
      </c>
    </row>
    <row r="5" spans="1:4" ht="13.8" thickBot="1" x14ac:dyDescent="0.3">
      <c r="A5" s="331">
        <f>AssetID</f>
        <v>0</v>
      </c>
      <c r="B5" s="332">
        <f>Department</f>
        <v>0</v>
      </c>
      <c r="C5" s="332">
        <f>Building</f>
        <v>0</v>
      </c>
      <c r="D5" s="333">
        <f>Location</f>
        <v>0</v>
      </c>
    </row>
    <row r="6" spans="1:4" ht="13.8" thickBot="1" x14ac:dyDescent="0.3"/>
    <row r="7" spans="1:4" ht="20.25" customHeight="1" x14ac:dyDescent="0.25">
      <c r="A7" s="334" t="s">
        <v>80</v>
      </c>
      <c r="B7" s="335" t="s">
        <v>488</v>
      </c>
      <c r="C7" s="335" t="s">
        <v>1</v>
      </c>
      <c r="D7" s="336" t="s">
        <v>487</v>
      </c>
    </row>
    <row r="8" spans="1:4" x14ac:dyDescent="0.25">
      <c r="A8" s="60">
        <v>1</v>
      </c>
      <c r="B8" s="61"/>
      <c r="C8" s="62"/>
      <c r="D8" s="337"/>
    </row>
    <row r="9" spans="1:4" x14ac:dyDescent="0.25">
      <c r="A9" s="60"/>
      <c r="B9" s="61"/>
      <c r="C9" s="62"/>
      <c r="D9" s="338"/>
    </row>
    <row r="10" spans="1:4" x14ac:dyDescent="0.25">
      <c r="A10" s="60"/>
      <c r="B10" s="61"/>
      <c r="C10" s="62"/>
      <c r="D10" s="337"/>
    </row>
    <row r="11" spans="1:4" x14ac:dyDescent="0.25">
      <c r="A11" s="60"/>
      <c r="B11" s="61"/>
      <c r="C11" s="62"/>
      <c r="D11" s="337"/>
    </row>
    <row r="12" spans="1:4" x14ac:dyDescent="0.25">
      <c r="A12" s="60"/>
      <c r="B12" s="61"/>
      <c r="C12" s="62"/>
      <c r="D12" s="337"/>
    </row>
    <row r="13" spans="1:4" x14ac:dyDescent="0.25">
      <c r="A13" s="60"/>
      <c r="B13" s="61"/>
      <c r="C13" s="62"/>
      <c r="D13" s="337"/>
    </row>
    <row r="14" spans="1:4" x14ac:dyDescent="0.25">
      <c r="A14" s="60"/>
      <c r="B14" s="61"/>
      <c r="C14" s="62"/>
      <c r="D14" s="338"/>
    </row>
    <row r="15" spans="1:4" x14ac:dyDescent="0.25">
      <c r="A15" s="60"/>
      <c r="B15" s="61"/>
      <c r="C15" s="62"/>
      <c r="D15" s="338"/>
    </row>
    <row r="16" spans="1:4" x14ac:dyDescent="0.25">
      <c r="A16" s="60"/>
      <c r="B16" s="61"/>
      <c r="C16" s="62"/>
      <c r="D16" s="338"/>
    </row>
    <row r="17" spans="1:4" x14ac:dyDescent="0.25">
      <c r="A17" s="60"/>
      <c r="B17" s="61"/>
      <c r="C17" s="62"/>
      <c r="D17" s="338"/>
    </row>
    <row r="18" spans="1:4" x14ac:dyDescent="0.25">
      <c r="A18" s="60"/>
      <c r="B18" s="61"/>
      <c r="C18" s="62"/>
      <c r="D18" s="338"/>
    </row>
    <row r="19" spans="1:4" x14ac:dyDescent="0.25">
      <c r="A19" s="60"/>
      <c r="B19" s="61"/>
      <c r="C19" s="62"/>
      <c r="D19" s="338"/>
    </row>
    <row r="20" spans="1:4" x14ac:dyDescent="0.25">
      <c r="A20" s="60"/>
      <c r="B20" s="61"/>
      <c r="C20" s="62"/>
      <c r="D20" s="338"/>
    </row>
    <row r="21" spans="1:4" x14ac:dyDescent="0.25">
      <c r="A21" s="60"/>
      <c r="B21" s="61"/>
      <c r="C21" s="154"/>
      <c r="D21" s="339"/>
    </row>
    <row r="22" spans="1:4" x14ac:dyDescent="0.25">
      <c r="A22" s="340" t="s">
        <v>114</v>
      </c>
      <c r="B22" s="329"/>
      <c r="C22" s="330"/>
      <c r="D22" s="344"/>
    </row>
    <row r="23" spans="1:4" x14ac:dyDescent="0.25">
      <c r="A23" s="519"/>
      <c r="B23" s="520"/>
      <c r="C23" s="520"/>
      <c r="D23" s="521"/>
    </row>
    <row r="24" spans="1:4" x14ac:dyDescent="0.25">
      <c r="A24" s="519"/>
      <c r="B24" s="520"/>
      <c r="C24" s="520"/>
      <c r="D24" s="521"/>
    </row>
    <row r="25" spans="1:4" x14ac:dyDescent="0.25">
      <c r="A25" s="519"/>
      <c r="B25" s="520"/>
      <c r="C25" s="520"/>
      <c r="D25" s="521"/>
    </row>
    <row r="26" spans="1:4" x14ac:dyDescent="0.25">
      <c r="A26" s="519"/>
      <c r="B26" s="520"/>
      <c r="C26" s="520"/>
      <c r="D26" s="521"/>
    </row>
    <row r="27" spans="1:4" ht="13.8" thickBot="1" x14ac:dyDescent="0.3">
      <c r="A27" s="522"/>
      <c r="B27" s="523"/>
      <c r="C27" s="523"/>
      <c r="D27" s="524"/>
    </row>
  </sheetData>
  <mergeCells count="4">
    <mergeCell ref="A1:D1"/>
    <mergeCell ref="A2:D2"/>
    <mergeCell ref="A3:D3"/>
    <mergeCell ref="A23:D27"/>
  </mergeCells>
  <printOptions horizontalCentered="1"/>
  <pageMargins left="0.7" right="0.7" top="1" bottom="0.75" header="0.3" footer="0.3"/>
  <pageSetup scale="78" orientation="portrait" horizontalDpi="1200" verticalDpi="1200" r:id="rId1"/>
  <headerFooter>
    <oddHeader>&amp;L&amp;G&amp;C&amp;"-,Bold"&amp;24COVER SHEET</oddHeader>
    <oddFooter>&amp;L&amp;9© Life Cycle Engineering         &amp;C&amp;9Page &amp;P of &amp;N        &amp;R&amp;9Rev 7.4</oddFooter>
  </headerFooter>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0263FF4F26E894AA9AC23425EFEC5A8" ma:contentTypeVersion="3" ma:contentTypeDescription="Create a new document." ma:contentTypeScope="" ma:versionID="c99925740d48024ffd6119f6d37f3539">
  <xsd:schema xmlns:xsd="http://www.w3.org/2001/XMLSchema" xmlns:xs="http://www.w3.org/2001/XMLSchema" xmlns:p="http://schemas.microsoft.com/office/2006/metadata/properties" xmlns:ns2="406d1fc9-0635-46c8-919a-e5d7f0dc9a35" targetNamespace="http://schemas.microsoft.com/office/2006/metadata/properties" ma:root="true" ma:fieldsID="121d0596b0f8d1e1102353e65df81161" ns2:_="">
    <xsd:import namespace="406d1fc9-0635-46c8-919a-e5d7f0dc9a3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6d1fc9-0635-46c8-919a-e5d7f0dc9a3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3E54CE-F399-43B3-BC90-8D211E6AEB30}">
  <ds:schemaRefs>
    <ds:schemaRef ds:uri="http://www.w3.org/XML/1998/namespace"/>
    <ds:schemaRef ds:uri="http://purl.org/dc/elements/1.1/"/>
    <ds:schemaRef ds:uri="http://schemas.microsoft.com/office/2006/metadata/properties"/>
    <ds:schemaRef ds:uri="406d1fc9-0635-46c8-919a-e5d7f0dc9a35"/>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51A1E11E-62AC-4D70-84CF-E9F8457940DF}">
  <ds:schemaRefs>
    <ds:schemaRef ds:uri="http://schemas.microsoft.com/sharepoint/v3/contenttype/forms"/>
  </ds:schemaRefs>
</ds:datastoreItem>
</file>

<file path=customXml/itemProps3.xml><?xml version="1.0" encoding="utf-8"?>
<ds:datastoreItem xmlns:ds="http://schemas.openxmlformats.org/officeDocument/2006/customXml" ds:itemID="{2E10D1FB-4C6E-4F89-9EE8-63E042437B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6d1fc9-0635-46c8-919a-e5d7f0dc9a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17</vt:i4>
      </vt:variant>
      <vt:variant>
        <vt:lpstr>Charts</vt:lpstr>
      </vt:variant>
      <vt:variant>
        <vt:i4>1</vt:i4>
      </vt:variant>
      <vt:variant>
        <vt:lpstr>Named Ranges</vt:lpstr>
      </vt:variant>
      <vt:variant>
        <vt:i4>17</vt:i4>
      </vt:variant>
    </vt:vector>
  </HeadingPairs>
  <TitlesOfParts>
    <vt:vector size="35" baseType="lpstr">
      <vt:lpstr>Cover Sheet</vt:lpstr>
      <vt:lpstr>Sys Desc</vt:lpstr>
      <vt:lpstr>FBD</vt:lpstr>
      <vt:lpstr>F-F Description</vt:lpstr>
      <vt:lpstr>F-FF Rollup</vt:lpstr>
      <vt:lpstr>E-FF Matrix</vt:lpstr>
      <vt:lpstr>FMEA</vt:lpstr>
      <vt:lpstr>EMP</vt:lpstr>
      <vt:lpstr>Other Recommendations</vt:lpstr>
      <vt:lpstr>RA Criteria</vt:lpstr>
      <vt:lpstr>Risk Matrices (2_4_6_8_10)</vt:lpstr>
      <vt:lpstr>Risk Matrices (1~10)</vt:lpstr>
      <vt:lpstr>Prep Checklist</vt:lpstr>
      <vt:lpstr>Glossary</vt:lpstr>
      <vt:lpstr>FMEA RPN Chart Data</vt:lpstr>
      <vt:lpstr>Lookup Tables</vt:lpstr>
      <vt:lpstr>Failure Modes</vt:lpstr>
      <vt:lpstr>FMEA RPN Chart</vt:lpstr>
      <vt:lpstr>AssetID</vt:lpstr>
      <vt:lpstr>AssetSystemDescription</vt:lpstr>
      <vt:lpstr>Building</vt:lpstr>
      <vt:lpstr>Client</vt:lpstr>
      <vt:lpstr>Department</vt:lpstr>
      <vt:lpstr>Filename</vt:lpstr>
      <vt:lpstr>FunctionsList</vt:lpstr>
      <vt:lpstr>Location</vt:lpstr>
      <vt:lpstr>Plant</vt:lpstr>
      <vt:lpstr>'Cover Sheet'!Print_Area</vt:lpstr>
      <vt:lpstr>EMP!Print_Area</vt:lpstr>
      <vt:lpstr>'F-F Description'!Print_Area</vt:lpstr>
      <vt:lpstr>FMEA!Print_Area</vt:lpstr>
      <vt:lpstr>'Other Recommendations'!Print_Area</vt:lpstr>
      <vt:lpstr>'Sys Desc'!Print_Area</vt:lpstr>
      <vt:lpstr>EMP!Print_Titles</vt:lpstr>
      <vt:lpstr>FMEA!Print_Titles</vt:lpstr>
    </vt:vector>
  </TitlesOfParts>
  <Company>Life Cycle Engineering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LCE FMEA_EMP Master Template</dc:title>
  <dc:creator>rjansen</dc:creator>
  <cp:lastModifiedBy>Michelle Rego</cp:lastModifiedBy>
  <cp:lastPrinted>2018-09-19T18:25:58Z</cp:lastPrinted>
  <dcterms:created xsi:type="dcterms:W3CDTF">2011-11-14T14:51:06Z</dcterms:created>
  <dcterms:modified xsi:type="dcterms:W3CDTF">2022-06-22T16:07:19Z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0x010100E0263FF4F26E894AA9AC23425EFEC5A8</vt:lpwstr>
  </property>
  <property fmtid="{D5CDD505-2E9C-101B-9397-08002B2CF9AE}" pid="3" name="_dlc_DocIdItemGuid">
    <vt:lpwstr>7413b994-0ca5-48bb-969a-36489bc0c179</vt:lpwstr>
  </property>
</Properties>
</file>